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srudn\Google Drive\kompaktFM\Datein und Dokumente\"/>
    </mc:Choice>
  </mc:AlternateContent>
  <xr:revisionPtr revIDLastSave="0" documentId="8_{2DCA8B17-2126-4DF1-9C3B-C63D831D34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nko" sheetId="3" r:id="rId1"/>
    <sheet name="Beispiel" sheetId="4" r:id="rId2"/>
    <sheet name="Werte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4" l="1"/>
  <c r="P40" i="4" s="1"/>
  <c r="N39" i="4"/>
  <c r="N40" i="4" s="1"/>
  <c r="L39" i="4"/>
  <c r="L40" i="4" s="1"/>
  <c r="J39" i="4"/>
  <c r="J40" i="4" s="1"/>
  <c r="H39" i="4"/>
  <c r="H40" i="4" s="1"/>
  <c r="F39" i="4"/>
  <c r="F40" i="4" s="1"/>
  <c r="D37" i="4"/>
  <c r="D33" i="4"/>
  <c r="Q32" i="4"/>
  <c r="O32" i="4"/>
  <c r="M32" i="4"/>
  <c r="K32" i="4"/>
  <c r="I32" i="4"/>
  <c r="G32" i="4"/>
  <c r="Q31" i="4"/>
  <c r="O31" i="4"/>
  <c r="N30" i="4" s="1"/>
  <c r="M31" i="4"/>
  <c r="K31" i="4"/>
  <c r="I31" i="4"/>
  <c r="G31" i="4"/>
  <c r="F30" i="4" s="1"/>
  <c r="E30" i="4"/>
  <c r="Q29" i="4"/>
  <c r="O29" i="4"/>
  <c r="M29" i="4"/>
  <c r="K29" i="4"/>
  <c r="I29" i="4"/>
  <c r="G29" i="4"/>
  <c r="Q28" i="4"/>
  <c r="P27" i="4" s="1"/>
  <c r="O28" i="4"/>
  <c r="N27" i="4" s="1"/>
  <c r="M28" i="4"/>
  <c r="K28" i="4"/>
  <c r="I28" i="4"/>
  <c r="H27" i="4" s="1"/>
  <c r="G28" i="4"/>
  <c r="F27" i="4" s="1"/>
  <c r="E27" i="4"/>
  <c r="Q26" i="4"/>
  <c r="O26" i="4"/>
  <c r="M26" i="4"/>
  <c r="K26" i="4"/>
  <c r="I26" i="4"/>
  <c r="G26" i="4"/>
  <c r="Q25" i="4"/>
  <c r="O25" i="4"/>
  <c r="M25" i="4"/>
  <c r="L24" i="4" s="1"/>
  <c r="K25" i="4"/>
  <c r="I25" i="4"/>
  <c r="G25" i="4"/>
  <c r="E24" i="4"/>
  <c r="Q23" i="4"/>
  <c r="O23" i="4"/>
  <c r="M23" i="4"/>
  <c r="K23" i="4"/>
  <c r="I23" i="4"/>
  <c r="G23" i="4"/>
  <c r="Q22" i="4"/>
  <c r="O22" i="4"/>
  <c r="M22" i="4"/>
  <c r="K22" i="4"/>
  <c r="I22" i="4"/>
  <c r="G22" i="4"/>
  <c r="Q21" i="4"/>
  <c r="O21" i="4"/>
  <c r="M21" i="4"/>
  <c r="L19" i="4" s="1"/>
  <c r="K21" i="4"/>
  <c r="I21" i="4"/>
  <c r="G21" i="4"/>
  <c r="Q20" i="4"/>
  <c r="O20" i="4"/>
  <c r="M20" i="4"/>
  <c r="K20" i="4"/>
  <c r="I20" i="4"/>
  <c r="G20" i="4"/>
  <c r="E19" i="4"/>
  <c r="D18" i="4"/>
  <c r="P39" i="3"/>
  <c r="P40" i="3" s="1"/>
  <c r="Q32" i="3"/>
  <c r="Q31" i="3"/>
  <c r="Q29" i="3"/>
  <c r="P27" i="3" s="1"/>
  <c r="Q28" i="3"/>
  <c r="Q26" i="3"/>
  <c r="Q25" i="3"/>
  <c r="Q23" i="3"/>
  <c r="Q22" i="3"/>
  <c r="Q21" i="3"/>
  <c r="Q20" i="3"/>
  <c r="N39" i="3"/>
  <c r="N40" i="3" s="1"/>
  <c r="O32" i="3"/>
  <c r="O31" i="3"/>
  <c r="N30" i="3" s="1"/>
  <c r="O29" i="3"/>
  <c r="N27" i="3" s="1"/>
  <c r="O28" i="3"/>
  <c r="O26" i="3"/>
  <c r="O25" i="3"/>
  <c r="O23" i="3"/>
  <c r="O22" i="3"/>
  <c r="O21" i="3"/>
  <c r="O20" i="3"/>
  <c r="L39" i="3"/>
  <c r="L40" i="3" s="1"/>
  <c r="M32" i="3"/>
  <c r="M31" i="3"/>
  <c r="L30" i="3" s="1"/>
  <c r="M29" i="3"/>
  <c r="L27" i="3" s="1"/>
  <c r="M28" i="3"/>
  <c r="M26" i="3"/>
  <c r="M25" i="3"/>
  <c r="M23" i="3"/>
  <c r="M22" i="3"/>
  <c r="M21" i="3"/>
  <c r="M20" i="3"/>
  <c r="S39" i="3"/>
  <c r="S40" i="3" s="1"/>
  <c r="J39" i="3"/>
  <c r="J40" i="3" s="1"/>
  <c r="H39" i="3"/>
  <c r="H40" i="3" s="1"/>
  <c r="F39" i="3"/>
  <c r="F40" i="3" s="1"/>
  <c r="D37" i="3"/>
  <c r="D33" i="3"/>
  <c r="T32" i="3"/>
  <c r="K32" i="3"/>
  <c r="I32" i="3"/>
  <c r="G32" i="3"/>
  <c r="T31" i="3"/>
  <c r="S30" i="3" s="1"/>
  <c r="K31" i="3"/>
  <c r="I31" i="3"/>
  <c r="H30" i="3" s="1"/>
  <c r="G31" i="3"/>
  <c r="E30" i="3"/>
  <c r="T29" i="3"/>
  <c r="K29" i="3"/>
  <c r="I29" i="3"/>
  <c r="G29" i="3"/>
  <c r="T28" i="3"/>
  <c r="S27" i="3" s="1"/>
  <c r="K28" i="3"/>
  <c r="I28" i="3"/>
  <c r="G28" i="3"/>
  <c r="E27" i="3"/>
  <c r="T26" i="3"/>
  <c r="K26" i="3"/>
  <c r="I26" i="3"/>
  <c r="G26" i="3"/>
  <c r="T25" i="3"/>
  <c r="K25" i="3"/>
  <c r="J24" i="3" s="1"/>
  <c r="I25" i="3"/>
  <c r="G25" i="3"/>
  <c r="E24" i="3"/>
  <c r="T23" i="3"/>
  <c r="K23" i="3"/>
  <c r="I23" i="3"/>
  <c r="G23" i="3"/>
  <c r="T22" i="3"/>
  <c r="K22" i="3"/>
  <c r="I22" i="3"/>
  <c r="G22" i="3"/>
  <c r="T21" i="3"/>
  <c r="K21" i="3"/>
  <c r="I21" i="3"/>
  <c r="G21" i="3"/>
  <c r="T20" i="3"/>
  <c r="K20" i="3"/>
  <c r="I20" i="3"/>
  <c r="G20" i="3"/>
  <c r="F19" i="3" s="1"/>
  <c r="E19" i="3"/>
  <c r="D18" i="3"/>
  <c r="K40" i="4" l="1"/>
  <c r="J42" i="4" s="1"/>
  <c r="I40" i="4"/>
  <c r="H42" i="4" s="1"/>
  <c r="Q40" i="4"/>
  <c r="P42" i="4" s="1"/>
  <c r="P19" i="4"/>
  <c r="N24" i="4"/>
  <c r="J19" i="4"/>
  <c r="P24" i="4"/>
  <c r="P34" i="4" s="1"/>
  <c r="P35" i="4" s="1"/>
  <c r="H30" i="4"/>
  <c r="P30" i="4"/>
  <c r="L30" i="4"/>
  <c r="N19" i="4"/>
  <c r="J24" i="4"/>
  <c r="H24" i="4"/>
  <c r="H19" i="4"/>
  <c r="F24" i="4"/>
  <c r="F19" i="4"/>
  <c r="F34" i="4" s="1"/>
  <c r="F35" i="4" s="1"/>
  <c r="L27" i="4"/>
  <c r="J27" i="4"/>
  <c r="J30" i="4"/>
  <c r="N34" i="4"/>
  <c r="N35" i="4" s="1"/>
  <c r="M40" i="4"/>
  <c r="L42" i="4" s="1"/>
  <c r="G40" i="4"/>
  <c r="F42" i="4" s="1"/>
  <c r="O40" i="4"/>
  <c r="N42" i="4" s="1"/>
  <c r="L24" i="3"/>
  <c r="N24" i="3"/>
  <c r="P24" i="3"/>
  <c r="P30" i="3"/>
  <c r="P19" i="3"/>
  <c r="P34" i="3" s="1"/>
  <c r="P35" i="3" s="1"/>
  <c r="Q40" i="3"/>
  <c r="P42" i="3" s="1"/>
  <c r="N19" i="3"/>
  <c r="N34" i="3" s="1"/>
  <c r="N35" i="3" s="1"/>
  <c r="O40" i="3"/>
  <c r="N42" i="3" s="1"/>
  <c r="M40" i="3"/>
  <c r="L42" i="3" s="1"/>
  <c r="L19" i="3"/>
  <c r="L34" i="3"/>
  <c r="L35" i="3" s="1"/>
  <c r="H19" i="3"/>
  <c r="H24" i="3"/>
  <c r="H27" i="3"/>
  <c r="J30" i="3"/>
  <c r="J27" i="3"/>
  <c r="J19" i="3"/>
  <c r="S19" i="3"/>
  <c r="S24" i="3"/>
  <c r="S34" i="3" s="1"/>
  <c r="S35" i="3" s="1"/>
  <c r="F30" i="3"/>
  <c r="F27" i="3"/>
  <c r="F24" i="3"/>
  <c r="T40" i="3"/>
  <c r="S42" i="3" s="1"/>
  <c r="I40" i="3"/>
  <c r="H42" i="3" s="1"/>
  <c r="G40" i="3"/>
  <c r="F42" i="3" s="1"/>
  <c r="K40" i="3"/>
  <c r="J42" i="3" s="1"/>
  <c r="P46" i="4" l="1"/>
  <c r="L34" i="4"/>
  <c r="L35" i="4" s="1"/>
  <c r="L46" i="4" s="1"/>
  <c r="J34" i="4"/>
  <c r="J35" i="4" s="1"/>
  <c r="J46" i="4" s="1"/>
  <c r="H34" i="4"/>
  <c r="H35" i="4" s="1"/>
  <c r="H46" i="4" s="1"/>
  <c r="F46" i="4"/>
  <c r="N46" i="4"/>
  <c r="P46" i="3"/>
  <c r="F34" i="3"/>
  <c r="F35" i="3" s="1"/>
  <c r="F46" i="3" s="1"/>
  <c r="N46" i="3"/>
  <c r="L46" i="3"/>
  <c r="H34" i="3"/>
  <c r="H35" i="3" s="1"/>
  <c r="H46" i="3" s="1"/>
  <c r="J34" i="3"/>
  <c r="J35" i="3" s="1"/>
  <c r="J46" i="3" s="1"/>
  <c r="S46" i="3"/>
  <c r="F47" i="4" l="1"/>
  <c r="L47" i="4"/>
  <c r="P47" i="4"/>
  <c r="N47" i="4"/>
  <c r="J47" i="4"/>
  <c r="H47" i="4"/>
  <c r="P47" i="3"/>
  <c r="N47" i="3"/>
  <c r="L47" i="3"/>
  <c r="F47" i="3"/>
  <c r="J47" i="3"/>
  <c r="H47" i="3"/>
  <c r="S47" i="3"/>
</calcChain>
</file>

<file path=xl/sharedStrings.xml><?xml version="1.0" encoding="utf-8"?>
<sst xmlns="http://schemas.openxmlformats.org/spreadsheetml/2006/main" count="177" uniqueCount="67">
  <si>
    <t>Wertungsmatrix</t>
  </si>
  <si>
    <t>Gewichtung:</t>
  </si>
  <si>
    <t>Preis:</t>
  </si>
  <si>
    <t>Qualität:</t>
  </si>
  <si>
    <t>Bewertungsmatrix für Zuschlagskriterium</t>
  </si>
  <si>
    <t>Los n</t>
  </si>
  <si>
    <t>Gewichtung</t>
  </si>
  <si>
    <t>Bieter A</t>
  </si>
  <si>
    <t>Bieter B</t>
  </si>
  <si>
    <t>Bieter n</t>
  </si>
  <si>
    <t>Qualität</t>
  </si>
  <si>
    <t>Teilkriterium</t>
  </si>
  <si>
    <t>1.</t>
  </si>
  <si>
    <t>Haupt-krierium</t>
  </si>
  <si>
    <t>1.1.</t>
  </si>
  <si>
    <t>1.1.1.</t>
  </si>
  <si>
    <t>1.1.2.</t>
  </si>
  <si>
    <t>1.2.</t>
  </si>
  <si>
    <t>1.2.1.</t>
  </si>
  <si>
    <t>1.2.n.</t>
  </si>
  <si>
    <t>1.3.</t>
  </si>
  <si>
    <t>1.3.1.</t>
  </si>
  <si>
    <t>1.3.n.</t>
  </si>
  <si>
    <t>1.4.</t>
  </si>
  <si>
    <t>1.4.1.</t>
  </si>
  <si>
    <t>1.4.n.</t>
  </si>
  <si>
    <t>2.</t>
  </si>
  <si>
    <t>Preis</t>
  </si>
  <si>
    <t>Gewichteter Teilpunktwert</t>
  </si>
  <si>
    <t>Gewichteter Punktwert</t>
  </si>
  <si>
    <t>Punktzahl gewichtet</t>
  </si>
  <si>
    <t>Punktzahl je Teilkriterium</t>
  </si>
  <si>
    <t>Hauptkriterium B</t>
  </si>
  <si>
    <t>Hauptkriterium C</t>
  </si>
  <si>
    <t>Hauptkriterium D</t>
  </si>
  <si>
    <t>Angebotener Preis</t>
  </si>
  <si>
    <t>Rang</t>
  </si>
  <si>
    <t>Punkte</t>
  </si>
  <si>
    <t>Geweichteter Punktwert</t>
  </si>
  <si>
    <t>Gesamt</t>
  </si>
  <si>
    <t>Punktwert</t>
  </si>
  <si>
    <t>Bieter C</t>
  </si>
  <si>
    <t>1.1.3.</t>
  </si>
  <si>
    <t>1.1.4.</t>
  </si>
  <si>
    <t>10 Punkte: schlecht für AG
50 Punkte: neutral
75 Punkte: gut für AG
100 Punkte: sehr gut für AG</t>
  </si>
  <si>
    <t>Hauptkriterium A</t>
  </si>
  <si>
    <t xml:space="preserve">Punkte </t>
  </si>
  <si>
    <t>bitte wählen</t>
  </si>
  <si>
    <t>Bieter D</t>
  </si>
  <si>
    <t>Bieter E</t>
  </si>
  <si>
    <t>Bieter F</t>
  </si>
  <si>
    <t>Für weitere Bieter: alle Spalten "Bierter n" kopieren und links neben dieser Splate einfügen!</t>
  </si>
  <si>
    <t>Hinweise:</t>
  </si>
  <si>
    <t>Eingabefelder sind in Orage hinterlegt</t>
  </si>
  <si>
    <t>Die Gewichtung der Haupt- und Teikriterien kann in Spalten D und E angepasst werden! Bitte beachtet, dass die Summe der Teilkriterien immer 100 % des Hauptkrieriums ensprechen muss!</t>
  </si>
  <si>
    <t>Es können auch weitere Kriterien hinzugefügt werden. Hierzu einfach weitere Spalten unter dem Hauptkriterium einfügen</t>
  </si>
  <si>
    <t>-</t>
  </si>
  <si>
    <t>Personalkonzept</t>
  </si>
  <si>
    <t>Darstellung der auftragsbezogenen Leistungsfähigkeit und der Übernahme der Betreiberverantwortung anhand eines Organigramms</t>
  </si>
  <si>
    <t>Darstellung der Fachkompetenz der Projektverantwortlichen, wie im Organigramm dargestellt Es werden personelle Angaben zur Qualifikation / Ausbildung der Projektleitung und Stellvertretung mit Angabe zu Referenzen in vergleichbaren Projekten erwartet. (1 DIN A 4 Blatt pro Person)</t>
  </si>
  <si>
    <t>Darstellung der Qualifikation der Mitarbeiter, in Bezug auf die Durchführung der Wartungsarbeiten und in Bezug auf die Durchführung von Prüfungen.</t>
  </si>
  <si>
    <t>Darstellung der Qualifikation der Mitarbeiter, in Bezug auf die Durchführung der Leistungen für den First Level Support.</t>
  </si>
  <si>
    <t>Betreiberkonzept</t>
  </si>
  <si>
    <t>Beschreibung des Betreiberkonzeptes zur Übernahme des Gebäudemanagements, einschl. Start-Up</t>
  </si>
  <si>
    <t>Darstellung der Prozesse zum Betriebskonzeptes mit der Durchführung der Leistungen aus der Leistungsbeschreibung und des LV´s.</t>
  </si>
  <si>
    <t>Wartungsplan</t>
  </si>
  <si>
    <t>Beispielhafte Erstellung eines detaillierten Wartungsplanes zur Darlegung der Durchführung der Leistungen und Prüfungen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</si>
</sst>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6"/>
      <color theme="1" tint="0.34998626667073579"/>
      <name val="Arial"/>
      <family val="2"/>
      <scheme val="minor"/>
    </font>
    <font>
      <b/>
      <i/>
      <sz val="11"/>
      <color theme="0" tint="-0.34998626667073579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theme="1" tint="0.499984740745262"/>
      <name val="Arial"/>
      <family val="2"/>
      <scheme val="minor"/>
    </font>
    <font>
      <i/>
      <sz val="11"/>
      <color theme="0" tint="-0.499984740745262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rgb="FF00C49F"/>
      <name val="Arial"/>
      <family val="2"/>
      <scheme val="minor"/>
    </font>
    <font>
      <sz val="16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/>
      <bottom style="thin">
        <color theme="0" tint="-0.24994659260841701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/>
      <top style="thin">
        <color theme="0" tint="-0.24994659260841701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 style="medium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45">
    <xf numFmtId="0" fontId="0" fillId="0" borderId="0" xfId="0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3" fillId="3" borderId="10" xfId="0" applyFont="1" applyFill="1" applyBorder="1"/>
    <xf numFmtId="0" fontId="3" fillId="3" borderId="7" xfId="0" applyFont="1" applyFill="1" applyBorder="1"/>
    <xf numFmtId="14" fontId="3" fillId="3" borderId="10" xfId="0" applyNumberFormat="1" applyFont="1" applyFill="1" applyBorder="1"/>
    <xf numFmtId="14" fontId="0" fillId="0" borderId="10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9" fontId="3" fillId="3" borderId="8" xfId="2" applyFont="1" applyFill="1" applyBorder="1" applyAlignment="1">
      <alignment horizontal="center"/>
    </xf>
    <xf numFmtId="9" fontId="5" fillId="3" borderId="9" xfId="2" applyFont="1" applyFill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0" xfId="0" applyBorder="1" applyAlignment="1">
      <alignment horizontal="center"/>
    </xf>
    <xf numFmtId="0" fontId="0" fillId="0" borderId="21" xfId="0" applyBorder="1"/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0" xfId="0" applyFont="1" applyBorder="1"/>
    <xf numFmtId="2" fontId="0" fillId="0" borderId="9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/>
    <xf numFmtId="9" fontId="3" fillId="3" borderId="23" xfId="2" applyFont="1" applyFill="1" applyBorder="1" applyAlignment="1">
      <alignment horizontal="center"/>
    </xf>
    <xf numFmtId="9" fontId="0" fillId="0" borderId="9" xfId="2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/>
    </xf>
    <xf numFmtId="0" fontId="7" fillId="0" borderId="0" xfId="0" applyFont="1"/>
    <xf numFmtId="0" fontId="6" fillId="6" borderId="10" xfId="0" applyFont="1" applyFill="1" applyBorder="1"/>
    <xf numFmtId="0" fontId="6" fillId="6" borderId="7" xfId="0" applyFont="1" applyFill="1" applyBorder="1"/>
    <xf numFmtId="0" fontId="6" fillId="6" borderId="16" xfId="0" applyFont="1" applyFill="1" applyBorder="1" applyAlignment="1">
      <alignment horizontal="center"/>
    </xf>
    <xf numFmtId="0" fontId="9" fillId="5" borderId="19" xfId="0" applyFont="1" applyFill="1" applyBorder="1"/>
    <xf numFmtId="0" fontId="9" fillId="5" borderId="6" xfId="0" applyFont="1" applyFill="1" applyBorder="1" applyAlignment="1">
      <alignment horizontal="center" wrapText="1"/>
    </xf>
    <xf numFmtId="0" fontId="9" fillId="5" borderId="30" xfId="0" applyFont="1" applyFill="1" applyBorder="1" applyAlignment="1">
      <alignment horizontal="center" wrapText="1"/>
    </xf>
    <xf numFmtId="0" fontId="9" fillId="5" borderId="32" xfId="0" applyFont="1" applyFill="1" applyBorder="1" applyAlignment="1">
      <alignment horizontal="center" wrapText="1"/>
    </xf>
    <xf numFmtId="0" fontId="9" fillId="5" borderId="34" xfId="0" applyFont="1" applyFill="1" applyBorder="1" applyAlignment="1">
      <alignment horizontal="center" wrapText="1"/>
    </xf>
    <xf numFmtId="0" fontId="3" fillId="7" borderId="10" xfId="0" applyFont="1" applyFill="1" applyBorder="1"/>
    <xf numFmtId="0" fontId="3" fillId="7" borderId="7" xfId="0" applyFont="1" applyFill="1" applyBorder="1"/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2" fontId="3" fillId="7" borderId="16" xfId="0" applyNumberFormat="1" applyFont="1" applyFill="1" applyBorder="1" applyAlignment="1">
      <alignment horizontal="center"/>
    </xf>
    <xf numFmtId="0" fontId="0" fillId="0" borderId="35" xfId="0" applyFill="1" applyBorder="1"/>
    <xf numFmtId="0" fontId="0" fillId="0" borderId="16" xfId="0" applyFill="1" applyBorder="1"/>
    <xf numFmtId="0" fontId="0" fillId="0" borderId="16" xfId="0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25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3" fillId="7" borderId="13" xfId="0" applyFont="1" applyFill="1" applyBorder="1"/>
    <xf numFmtId="0" fontId="3" fillId="7" borderId="14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2" fontId="3" fillId="7" borderId="17" xfId="0" applyNumberFormat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0" borderId="0" xfId="0" applyFont="1"/>
    <xf numFmtId="0" fontId="0" fillId="0" borderId="39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3" fillId="0" borderId="40" xfId="0" applyFont="1" applyBorder="1"/>
    <xf numFmtId="0" fontId="0" fillId="0" borderId="0" xfId="0" applyFont="1" applyAlignment="1">
      <alignment horizontal="justify" vertical="center"/>
    </xf>
    <xf numFmtId="0" fontId="0" fillId="0" borderId="7" xfId="0" applyBorder="1" applyAlignment="1">
      <alignment vertical="center" wrapText="1"/>
    </xf>
    <xf numFmtId="0" fontId="9" fillId="5" borderId="31" xfId="0" applyFont="1" applyFill="1" applyBorder="1" applyAlignment="1">
      <alignment vertical="center"/>
    </xf>
    <xf numFmtId="0" fontId="9" fillId="5" borderId="39" xfId="0" applyFont="1" applyFill="1" applyBorder="1" applyAlignment="1">
      <alignment wrapText="1"/>
    </xf>
    <xf numFmtId="0" fontId="9" fillId="5" borderId="41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" fontId="0" fillId="0" borderId="16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4" fontId="0" fillId="4" borderId="16" xfId="1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9" fontId="2" fillId="2" borderId="1" xfId="3" applyNumberFormat="1" applyAlignment="1">
      <alignment horizontal="center"/>
    </xf>
    <xf numFmtId="2" fontId="2" fillId="2" borderId="1" xfId="3" applyNumberFormat="1" applyAlignment="1">
      <alignment horizontal="center" vertical="center"/>
    </xf>
    <xf numFmtId="0" fontId="11" fillId="0" borderId="45" xfId="0" applyFont="1" applyBorder="1"/>
    <xf numFmtId="0" fontId="10" fillId="0" borderId="46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0" fontId="2" fillId="2" borderId="48" xfId="3" applyBorder="1"/>
    <xf numFmtId="0" fontId="10" fillId="0" borderId="0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0" fillId="0" borderId="50" xfId="0" applyBorder="1"/>
    <xf numFmtId="0" fontId="0" fillId="0" borderId="51" xfId="0" applyBorder="1"/>
    <xf numFmtId="0" fontId="10" fillId="0" borderId="52" xfId="0" applyFont="1" applyFill="1" applyBorder="1" applyAlignment="1">
      <alignment horizontal="center"/>
    </xf>
    <xf numFmtId="0" fontId="10" fillId="0" borderId="53" xfId="0" applyFont="1" applyFill="1" applyBorder="1" applyAlignment="1">
      <alignment horizontal="center"/>
    </xf>
    <xf numFmtId="9" fontId="0" fillId="0" borderId="23" xfId="2" quotePrefix="1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1" fontId="0" fillId="0" borderId="23" xfId="0" applyNumberFormat="1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2" fontId="3" fillId="7" borderId="36" xfId="0" applyNumberFormat="1" applyFont="1" applyFill="1" applyBorder="1" applyAlignment="1">
      <alignment horizontal="center"/>
    </xf>
    <xf numFmtId="2" fontId="3" fillId="7" borderId="38" xfId="0" applyNumberFormat="1" applyFon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9" fillId="5" borderId="42" xfId="0" applyFont="1" applyFill="1" applyBorder="1" applyAlignment="1">
      <alignment horizontal="center" vertical="center" textRotation="90"/>
    </xf>
    <xf numFmtId="0" fontId="9" fillId="5" borderId="43" xfId="0" applyFont="1" applyFill="1" applyBorder="1" applyAlignment="1">
      <alignment horizontal="center" vertical="center" textRotation="90"/>
    </xf>
    <xf numFmtId="0" fontId="9" fillId="5" borderId="44" xfId="0" applyFont="1" applyFill="1" applyBorder="1" applyAlignment="1">
      <alignment horizontal="center" vertical="center" textRotation="90"/>
    </xf>
    <xf numFmtId="0" fontId="9" fillId="5" borderId="33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2" fontId="3" fillId="3" borderId="23" xfId="0" applyNumberFormat="1" applyFont="1" applyFill="1" applyBorder="1" applyAlignment="1">
      <alignment horizontal="center"/>
    </xf>
    <xf numFmtId="2" fontId="3" fillId="3" borderId="25" xfId="0" applyNumberFormat="1" applyFont="1" applyFill="1" applyBorder="1" applyAlignment="1">
      <alignment horizontal="center"/>
    </xf>
    <xf numFmtId="2" fontId="3" fillId="7" borderId="23" xfId="0" applyNumberFormat="1" applyFont="1" applyFill="1" applyBorder="1" applyAlignment="1">
      <alignment horizontal="center"/>
    </xf>
    <xf numFmtId="2" fontId="3" fillId="7" borderId="25" xfId="0" applyNumberFormat="1" applyFont="1" applyFill="1" applyBorder="1" applyAlignment="1">
      <alignment horizontal="center"/>
    </xf>
    <xf numFmtId="164" fontId="2" fillId="2" borderId="1" xfId="3" applyNumberFormat="1" applyAlignment="1">
      <alignment horizontal="center" vertical="center"/>
    </xf>
    <xf numFmtId="2" fontId="3" fillId="7" borderId="37" xfId="0" applyNumberFormat="1" applyFont="1" applyFill="1" applyBorder="1" applyAlignment="1">
      <alignment horizontal="center"/>
    </xf>
    <xf numFmtId="9" fontId="6" fillId="6" borderId="8" xfId="0" applyNumberFormat="1" applyFont="1" applyFill="1" applyBorder="1" applyAlignment="1">
      <alignment horizontal="center"/>
    </xf>
    <xf numFmtId="9" fontId="6" fillId="6" borderId="9" xfId="0" applyNumberFormat="1" applyFont="1" applyFill="1" applyBorder="1" applyAlignment="1">
      <alignment horizontal="center"/>
    </xf>
    <xf numFmtId="1" fontId="0" fillId="0" borderId="24" xfId="0" applyNumberFormat="1" applyFill="1" applyBorder="1" applyAlignment="1">
      <alignment horizontal="center"/>
    </xf>
    <xf numFmtId="2" fontId="3" fillId="7" borderId="24" xfId="0" applyNumberFormat="1" applyFont="1" applyFill="1" applyBorder="1" applyAlignment="1">
      <alignment horizontal="center"/>
    </xf>
    <xf numFmtId="2" fontId="3" fillId="3" borderId="24" xfId="0" applyNumberFormat="1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/>
    </xf>
  </cellXfs>
  <cellStyles count="4">
    <cellStyle name="Eingabe" xfId="3" builtinId="20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00C49F"/>
      <color rgb="FFE28C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692150</xdr:colOff>
      <xdr:row>0</xdr:row>
      <xdr:rowOff>134937</xdr:rowOff>
    </xdr:from>
    <xdr:to>
      <xdr:col>20</xdr:col>
      <xdr:colOff>1762125</xdr:colOff>
      <xdr:row>3</xdr:row>
      <xdr:rowOff>239738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DC397E1-0177-4761-AFF2-EA257C65B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18525" y="134937"/>
          <a:ext cx="3244850" cy="803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455789</xdr:colOff>
      <xdr:row>0</xdr:row>
      <xdr:rowOff>218723</xdr:rowOff>
    </xdr:from>
    <xdr:to>
      <xdr:col>17</xdr:col>
      <xdr:colOff>1527528</xdr:colOff>
      <xdr:row>4</xdr:row>
      <xdr:rowOff>69524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F4EE79D-94F1-41B2-8CC6-0F0B7F4A3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61567" y="218723"/>
          <a:ext cx="3244850" cy="810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kompaktFM Tes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C49F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A0031-9EF4-4DF3-A9C0-4C67A30C6CD3}">
  <dimension ref="B1:U48"/>
  <sheetViews>
    <sheetView showGridLines="0" tabSelected="1" zoomScale="80" zoomScaleNormal="80" workbookViewId="0">
      <selection activeCell="B2" sqref="B2"/>
    </sheetView>
  </sheetViews>
  <sheetFormatPr baseColWidth="10" defaultRowHeight="14.25" x14ac:dyDescent="0.2"/>
  <cols>
    <col min="1" max="1" width="2.625" customWidth="1"/>
    <col min="2" max="2" width="7.125" customWidth="1"/>
    <col min="3" max="3" width="55.375" customWidth="1"/>
    <col min="4" max="17" width="14.25" style="6" customWidth="1"/>
    <col min="18" max="18" width="4.375" style="6" customWidth="1"/>
    <col min="19" max="20" width="14.25" style="6" customWidth="1"/>
    <col min="21" max="21" width="24.25" bestFit="1" customWidth="1"/>
  </cols>
  <sheetData>
    <row r="1" spans="2:21" ht="30" customHeight="1" x14ac:dyDescent="0.3">
      <c r="B1" s="1" t="s">
        <v>0</v>
      </c>
    </row>
    <row r="2" spans="2:21" ht="12.75" customHeight="1" x14ac:dyDescent="0.2">
      <c r="B2" s="100"/>
      <c r="C2" s="100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"/>
    </row>
    <row r="3" spans="2:21" s="4" customFormat="1" ht="12.75" customHeight="1" thickBot="1" x14ac:dyDescent="0.25"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2:21" s="4" customFormat="1" ht="20.25" x14ac:dyDescent="0.3">
      <c r="B4" s="100"/>
      <c r="C4" s="104" t="s">
        <v>52</v>
      </c>
      <c r="D4" s="105"/>
      <c r="E4" s="105"/>
      <c r="F4" s="105"/>
      <c r="G4" s="105"/>
      <c r="H4" s="105"/>
      <c r="I4" s="105"/>
      <c r="J4" s="106"/>
      <c r="K4" s="101"/>
      <c r="L4" s="101"/>
      <c r="M4" s="101"/>
      <c r="N4" s="101"/>
      <c r="O4" s="101"/>
      <c r="P4" s="101"/>
      <c r="Q4" s="101"/>
      <c r="R4" s="101"/>
      <c r="S4" s="101"/>
      <c r="T4" s="101"/>
    </row>
    <row r="5" spans="2:21" s="4" customFormat="1" ht="12.75" customHeight="1" x14ac:dyDescent="0.2">
      <c r="B5" s="100"/>
      <c r="C5" s="107" t="s">
        <v>53</v>
      </c>
      <c r="D5" s="108"/>
      <c r="E5" s="108"/>
      <c r="F5" s="108"/>
      <c r="G5" s="108"/>
      <c r="H5" s="108"/>
      <c r="I5" s="108"/>
      <c r="J5" s="109"/>
      <c r="K5" s="101"/>
      <c r="L5" s="101"/>
      <c r="M5" s="101"/>
      <c r="N5" s="101"/>
      <c r="O5" s="101"/>
      <c r="P5" s="101"/>
      <c r="Q5" s="101"/>
      <c r="R5" s="101"/>
      <c r="S5" s="101"/>
      <c r="T5" s="101"/>
    </row>
    <row r="6" spans="2:21" s="4" customFormat="1" ht="12.75" customHeight="1" x14ac:dyDescent="0.2">
      <c r="B6" s="100"/>
      <c r="C6" s="110" t="s">
        <v>54</v>
      </c>
      <c r="D6" s="108"/>
      <c r="E6" s="108"/>
      <c r="F6" s="108"/>
      <c r="G6" s="108"/>
      <c r="H6" s="108"/>
      <c r="I6" s="108"/>
      <c r="J6" s="109"/>
      <c r="K6" s="101"/>
      <c r="L6" s="101"/>
      <c r="M6" s="101"/>
      <c r="N6" s="101"/>
      <c r="O6" s="101"/>
      <c r="P6" s="101"/>
      <c r="Q6" s="101"/>
      <c r="R6" s="101"/>
      <c r="S6" s="101"/>
      <c r="T6" s="101"/>
    </row>
    <row r="7" spans="2:21" s="4" customFormat="1" ht="12.75" customHeight="1" thickBot="1" x14ac:dyDescent="0.25">
      <c r="B7" s="100"/>
      <c r="C7" s="111" t="s">
        <v>55</v>
      </c>
      <c r="D7" s="112"/>
      <c r="E7" s="112"/>
      <c r="F7" s="112"/>
      <c r="G7" s="112"/>
      <c r="H7" s="112"/>
      <c r="I7" s="112"/>
      <c r="J7" s="113"/>
      <c r="K7" s="101"/>
      <c r="L7" s="101"/>
      <c r="M7" s="101"/>
      <c r="N7" s="101"/>
      <c r="O7" s="101"/>
      <c r="P7" s="101"/>
      <c r="Q7" s="101"/>
      <c r="R7" s="101"/>
      <c r="S7" s="101"/>
      <c r="T7" s="101"/>
    </row>
    <row r="9" spans="2:21" ht="15.75" x14ac:dyDescent="0.25">
      <c r="C9" s="52" t="s">
        <v>1</v>
      </c>
    </row>
    <row r="10" spans="2:21" ht="5.25" customHeight="1" x14ac:dyDescent="0.2"/>
    <row r="11" spans="2:21" x14ac:dyDescent="0.2">
      <c r="C11" s="2" t="s">
        <v>3</v>
      </c>
      <c r="D11" s="102"/>
    </row>
    <row r="12" spans="2:21" x14ac:dyDescent="0.2">
      <c r="C12" s="3" t="s">
        <v>2</v>
      </c>
      <c r="D12" s="102"/>
    </row>
    <row r="14" spans="2:21" ht="15.75" x14ac:dyDescent="0.25">
      <c r="B14" s="56"/>
      <c r="C14" s="91" t="s">
        <v>4</v>
      </c>
      <c r="D14" s="142" t="s">
        <v>6</v>
      </c>
      <c r="E14" s="143"/>
      <c r="F14" s="127" t="s">
        <v>7</v>
      </c>
      <c r="G14" s="143"/>
      <c r="H14" s="127" t="s">
        <v>8</v>
      </c>
      <c r="I14" s="143"/>
      <c r="J14" s="127" t="s">
        <v>41</v>
      </c>
      <c r="K14" s="143"/>
      <c r="L14" s="127" t="s">
        <v>48</v>
      </c>
      <c r="M14" s="128"/>
      <c r="N14" s="127" t="s">
        <v>49</v>
      </c>
      <c r="O14" s="128"/>
      <c r="P14" s="127" t="s">
        <v>50</v>
      </c>
      <c r="Q14" s="128"/>
      <c r="R14" s="124" t="s">
        <v>51</v>
      </c>
      <c r="S14" s="127" t="s">
        <v>9</v>
      </c>
      <c r="T14" s="128"/>
    </row>
    <row r="15" spans="2:21" s="5" customFormat="1" ht="31.5" x14ac:dyDescent="0.25">
      <c r="B15" s="92"/>
      <c r="C15" s="93" t="s">
        <v>5</v>
      </c>
      <c r="D15" s="57" t="s">
        <v>13</v>
      </c>
      <c r="E15" s="58" t="s">
        <v>11</v>
      </c>
      <c r="F15" s="59" t="s">
        <v>31</v>
      </c>
      <c r="G15" s="58" t="s">
        <v>30</v>
      </c>
      <c r="H15" s="59" t="s">
        <v>31</v>
      </c>
      <c r="I15" s="58" t="s">
        <v>30</v>
      </c>
      <c r="J15" s="59" t="s">
        <v>31</v>
      </c>
      <c r="K15" s="58" t="s">
        <v>30</v>
      </c>
      <c r="L15" s="59" t="s">
        <v>31</v>
      </c>
      <c r="M15" s="60" t="s">
        <v>30</v>
      </c>
      <c r="N15" s="59" t="s">
        <v>31</v>
      </c>
      <c r="O15" s="60" t="s">
        <v>30</v>
      </c>
      <c r="P15" s="59" t="s">
        <v>31</v>
      </c>
      <c r="Q15" s="60" t="s">
        <v>30</v>
      </c>
      <c r="R15" s="125"/>
      <c r="S15" s="59" t="s">
        <v>31</v>
      </c>
      <c r="T15" s="60" t="s">
        <v>30</v>
      </c>
    </row>
    <row r="16" spans="2:21" ht="14.1" hidden="1" customHeight="1" x14ac:dyDescent="0.2">
      <c r="B16" s="26"/>
      <c r="C16" s="8"/>
      <c r="D16" s="19"/>
      <c r="E16" s="20"/>
      <c r="F16" s="19"/>
      <c r="G16" s="20"/>
      <c r="H16" s="19"/>
      <c r="I16" s="20"/>
      <c r="J16" s="19"/>
      <c r="K16" s="20"/>
      <c r="L16" s="19"/>
      <c r="M16" s="21"/>
      <c r="N16" s="19"/>
      <c r="O16" s="21"/>
      <c r="P16" s="19"/>
      <c r="Q16" s="21"/>
      <c r="R16" s="125"/>
      <c r="S16" s="19"/>
      <c r="T16" s="21"/>
    </row>
    <row r="17" spans="2:21" ht="14.1" hidden="1" customHeight="1" x14ac:dyDescent="0.2">
      <c r="B17" s="11"/>
      <c r="C17" s="10"/>
      <c r="D17" s="19"/>
      <c r="E17" s="20"/>
      <c r="F17" s="19"/>
      <c r="G17" s="20"/>
      <c r="H17" s="19"/>
      <c r="I17" s="20"/>
      <c r="J17" s="19"/>
      <c r="K17" s="20"/>
      <c r="L17" s="19"/>
      <c r="M17" s="21"/>
      <c r="N17" s="19"/>
      <c r="O17" s="21"/>
      <c r="P17" s="19"/>
      <c r="Q17" s="21"/>
      <c r="R17" s="125"/>
      <c r="S17" s="19"/>
      <c r="T17" s="21"/>
    </row>
    <row r="18" spans="2:21" s="4" customFormat="1" ht="15.75" x14ac:dyDescent="0.25">
      <c r="B18" s="53" t="s">
        <v>12</v>
      </c>
      <c r="C18" s="54" t="s">
        <v>10</v>
      </c>
      <c r="D18" s="137">
        <f>D11</f>
        <v>0</v>
      </c>
      <c r="E18" s="138"/>
      <c r="F18" s="129"/>
      <c r="G18" s="144"/>
      <c r="H18" s="129"/>
      <c r="I18" s="144"/>
      <c r="J18" s="129"/>
      <c r="K18" s="144"/>
      <c r="L18" s="129"/>
      <c r="M18" s="130"/>
      <c r="N18" s="129"/>
      <c r="O18" s="130"/>
      <c r="P18" s="129"/>
      <c r="Q18" s="130"/>
      <c r="R18" s="125"/>
      <c r="S18" s="129"/>
      <c r="T18" s="130"/>
    </row>
    <row r="19" spans="2:21" ht="15" x14ac:dyDescent="0.25">
      <c r="B19" s="13" t="s">
        <v>14</v>
      </c>
      <c r="C19" s="14" t="s">
        <v>45</v>
      </c>
      <c r="D19" s="22">
        <v>0.3</v>
      </c>
      <c r="E19" s="23">
        <f>SUM(E20:E23)</f>
        <v>1</v>
      </c>
      <c r="F19" s="131">
        <f>SUM(G20:G23)*D19</f>
        <v>0</v>
      </c>
      <c r="G19" s="141"/>
      <c r="H19" s="131">
        <f>SUM(I20:I23)*D19</f>
        <v>0</v>
      </c>
      <c r="I19" s="141"/>
      <c r="J19" s="131">
        <f>SUM(K20:K23)*$D$19</f>
        <v>0</v>
      </c>
      <c r="K19" s="141"/>
      <c r="L19" s="131">
        <f>SUM(M20:M23)*$D$19</f>
        <v>0</v>
      </c>
      <c r="M19" s="132"/>
      <c r="N19" s="131">
        <f>SUM(O20:O23)*$D$19</f>
        <v>0</v>
      </c>
      <c r="O19" s="132"/>
      <c r="P19" s="131">
        <f>SUM(Q20:Q23)*$D$19</f>
        <v>0</v>
      </c>
      <c r="Q19" s="132"/>
      <c r="R19" s="125"/>
      <c r="S19" s="131">
        <f>SUM(T20:T23)*$D$19</f>
        <v>0</v>
      </c>
      <c r="T19" s="132"/>
    </row>
    <row r="20" spans="2:21" s="17" customFormat="1" ht="60" customHeight="1" x14ac:dyDescent="0.2">
      <c r="B20" s="16" t="s">
        <v>15</v>
      </c>
      <c r="C20" s="89"/>
      <c r="D20" s="114" t="s">
        <v>56</v>
      </c>
      <c r="E20" s="50">
        <v>0.3</v>
      </c>
      <c r="F20" s="103"/>
      <c r="G20" s="36">
        <f>F20*E20</f>
        <v>0</v>
      </c>
      <c r="H20" s="103"/>
      <c r="I20" s="36">
        <f>H20*E20</f>
        <v>0</v>
      </c>
      <c r="J20" s="103"/>
      <c r="K20" s="36">
        <f>J20*$E$20</f>
        <v>0</v>
      </c>
      <c r="L20" s="103"/>
      <c r="M20" s="37">
        <f>L20*$E$20</f>
        <v>0</v>
      </c>
      <c r="N20" s="103"/>
      <c r="O20" s="37">
        <f>N20*$E$20</f>
        <v>0</v>
      </c>
      <c r="P20" s="103"/>
      <c r="Q20" s="37">
        <f>P20*$E$20</f>
        <v>0</v>
      </c>
      <c r="R20" s="125"/>
      <c r="S20" s="103"/>
      <c r="T20" s="37">
        <f>S20*$E$20</f>
        <v>0</v>
      </c>
      <c r="U20" s="86" t="s">
        <v>44</v>
      </c>
    </row>
    <row r="21" spans="2:21" s="17" customFormat="1" ht="60" customHeight="1" x14ac:dyDescent="0.2">
      <c r="B21" s="18" t="s">
        <v>16</v>
      </c>
      <c r="C21" s="90"/>
      <c r="D21" s="114" t="s">
        <v>56</v>
      </c>
      <c r="E21" s="50">
        <v>0.25</v>
      </c>
      <c r="F21" s="103"/>
      <c r="G21" s="36">
        <f t="shared" ref="G21:G32" si="0">F21*E21</f>
        <v>0</v>
      </c>
      <c r="H21" s="103"/>
      <c r="I21" s="36">
        <f t="shared" ref="I21:I32" si="1">H21*E21</f>
        <v>0</v>
      </c>
      <c r="J21" s="103"/>
      <c r="K21" s="36">
        <f>J21*$E$21</f>
        <v>0</v>
      </c>
      <c r="L21" s="103"/>
      <c r="M21" s="37">
        <f>L21*$E$21</f>
        <v>0</v>
      </c>
      <c r="N21" s="103"/>
      <c r="O21" s="37">
        <f>N21*$E$21</f>
        <v>0</v>
      </c>
      <c r="P21" s="103"/>
      <c r="Q21" s="37">
        <f>P21*$E$21</f>
        <v>0</v>
      </c>
      <c r="R21" s="125"/>
      <c r="S21" s="103"/>
      <c r="T21" s="37">
        <f>S21*$E$21</f>
        <v>0</v>
      </c>
      <c r="U21" s="87" t="s">
        <v>44</v>
      </c>
    </row>
    <row r="22" spans="2:21" s="17" customFormat="1" ht="60" customHeight="1" x14ac:dyDescent="0.2">
      <c r="B22" s="18" t="s">
        <v>42</v>
      </c>
      <c r="C22" s="90"/>
      <c r="D22" s="114" t="s">
        <v>56</v>
      </c>
      <c r="E22" s="50">
        <v>0.25</v>
      </c>
      <c r="F22" s="103"/>
      <c r="G22" s="36">
        <f t="shared" si="0"/>
        <v>0</v>
      </c>
      <c r="H22" s="103"/>
      <c r="I22" s="36">
        <f t="shared" si="1"/>
        <v>0</v>
      </c>
      <c r="J22" s="103"/>
      <c r="K22" s="36">
        <f>J22*$E$21</f>
        <v>0</v>
      </c>
      <c r="L22" s="103"/>
      <c r="M22" s="37">
        <f>L22*$E$21</f>
        <v>0</v>
      </c>
      <c r="N22" s="103"/>
      <c r="O22" s="37">
        <f>N22*$E$21</f>
        <v>0</v>
      </c>
      <c r="P22" s="103"/>
      <c r="Q22" s="37">
        <f>P22*$E$21</f>
        <v>0</v>
      </c>
      <c r="R22" s="125"/>
      <c r="S22" s="103"/>
      <c r="T22" s="37">
        <f>S22*$E$21</f>
        <v>0</v>
      </c>
      <c r="U22" s="87" t="s">
        <v>44</v>
      </c>
    </row>
    <row r="23" spans="2:21" s="17" customFormat="1" ht="60" customHeight="1" x14ac:dyDescent="0.2">
      <c r="B23" s="16" t="s">
        <v>43</v>
      </c>
      <c r="C23" s="90"/>
      <c r="D23" s="114" t="s">
        <v>56</v>
      </c>
      <c r="E23" s="50">
        <v>0.2</v>
      </c>
      <c r="F23" s="103"/>
      <c r="G23" s="36">
        <f t="shared" si="0"/>
        <v>0</v>
      </c>
      <c r="H23" s="103"/>
      <c r="I23" s="36">
        <f t="shared" si="1"/>
        <v>0</v>
      </c>
      <c r="J23" s="103"/>
      <c r="K23" s="36">
        <f>J23*$E$23</f>
        <v>0</v>
      </c>
      <c r="L23" s="103"/>
      <c r="M23" s="37">
        <f>L23*$E$23</f>
        <v>0</v>
      </c>
      <c r="N23" s="103"/>
      <c r="O23" s="37">
        <f>N23*$E$23</f>
        <v>0</v>
      </c>
      <c r="P23" s="103"/>
      <c r="Q23" s="37">
        <f>P23*$E$23</f>
        <v>0</v>
      </c>
      <c r="R23" s="125"/>
      <c r="S23" s="103"/>
      <c r="T23" s="37">
        <f>S23*$E$23</f>
        <v>0</v>
      </c>
      <c r="U23" s="87" t="s">
        <v>44</v>
      </c>
    </row>
    <row r="24" spans="2:21" s="7" customFormat="1" ht="15" x14ac:dyDescent="0.25">
      <c r="B24" s="13" t="s">
        <v>17</v>
      </c>
      <c r="C24" s="14" t="s">
        <v>32</v>
      </c>
      <c r="D24" s="49">
        <v>0.3</v>
      </c>
      <c r="E24" s="23">
        <f>SUM(E25:E26)</f>
        <v>1</v>
      </c>
      <c r="F24" s="131">
        <f>SUM(G25:G26)*D24</f>
        <v>0</v>
      </c>
      <c r="G24" s="141"/>
      <c r="H24" s="131">
        <f>SUM(I25:I26)*D24</f>
        <v>0</v>
      </c>
      <c r="I24" s="141"/>
      <c r="J24" s="131">
        <f>SUM(K25:K26)*$D$24</f>
        <v>0</v>
      </c>
      <c r="K24" s="141"/>
      <c r="L24" s="131">
        <f>SUM(M25:M26)*$D$24</f>
        <v>0</v>
      </c>
      <c r="M24" s="132"/>
      <c r="N24" s="131">
        <f>SUM(O25:O26)*$D$24</f>
        <v>0</v>
      </c>
      <c r="O24" s="132"/>
      <c r="P24" s="131">
        <f>SUM(Q25:Q26)*$D$24</f>
        <v>0</v>
      </c>
      <c r="Q24" s="132"/>
      <c r="R24" s="125"/>
      <c r="S24" s="131">
        <f>SUM(T25:T26)*$D$24</f>
        <v>0</v>
      </c>
      <c r="T24" s="132"/>
      <c r="U24" s="88"/>
    </row>
    <row r="25" spans="2:21" s="17" customFormat="1" ht="60" customHeight="1" x14ac:dyDescent="0.2">
      <c r="B25" s="16" t="s">
        <v>18</v>
      </c>
      <c r="C25" s="90"/>
      <c r="D25" s="114" t="s">
        <v>56</v>
      </c>
      <c r="E25" s="50">
        <v>0.2</v>
      </c>
      <c r="F25" s="103"/>
      <c r="G25" s="36">
        <f t="shared" si="0"/>
        <v>0</v>
      </c>
      <c r="H25" s="103"/>
      <c r="I25" s="36">
        <f t="shared" si="1"/>
        <v>0</v>
      </c>
      <c r="J25" s="103"/>
      <c r="K25" s="36">
        <f>J25*$E$25</f>
        <v>0</v>
      </c>
      <c r="L25" s="103"/>
      <c r="M25" s="37">
        <f>L25*$E$25</f>
        <v>0</v>
      </c>
      <c r="N25" s="103"/>
      <c r="O25" s="37">
        <f>N25*$E$25</f>
        <v>0</v>
      </c>
      <c r="P25" s="103"/>
      <c r="Q25" s="37">
        <f>P25*$E$25</f>
        <v>0</v>
      </c>
      <c r="R25" s="125"/>
      <c r="S25" s="103"/>
      <c r="T25" s="37">
        <f>S25*$E$25</f>
        <v>0</v>
      </c>
      <c r="U25" s="86" t="s">
        <v>44</v>
      </c>
    </row>
    <row r="26" spans="2:21" s="17" customFormat="1" ht="60" customHeight="1" x14ac:dyDescent="0.2">
      <c r="B26" s="18" t="s">
        <v>19</v>
      </c>
      <c r="C26" s="90"/>
      <c r="D26" s="114" t="s">
        <v>56</v>
      </c>
      <c r="E26" s="50">
        <v>0.8</v>
      </c>
      <c r="F26" s="103"/>
      <c r="G26" s="36">
        <f t="shared" si="0"/>
        <v>0</v>
      </c>
      <c r="H26" s="103"/>
      <c r="I26" s="36">
        <f t="shared" si="1"/>
        <v>0</v>
      </c>
      <c r="J26" s="103"/>
      <c r="K26" s="36">
        <f>J26*$E$26</f>
        <v>0</v>
      </c>
      <c r="L26" s="103"/>
      <c r="M26" s="37">
        <f>L26*$E$26</f>
        <v>0</v>
      </c>
      <c r="N26" s="103"/>
      <c r="O26" s="37">
        <f>N26*$E$26</f>
        <v>0</v>
      </c>
      <c r="P26" s="103"/>
      <c r="Q26" s="37">
        <f>P26*$E$26</f>
        <v>0</v>
      </c>
      <c r="R26" s="125"/>
      <c r="S26" s="103"/>
      <c r="T26" s="37">
        <f>S26*$E$26</f>
        <v>0</v>
      </c>
      <c r="U26" s="87" t="s">
        <v>44</v>
      </c>
    </row>
    <row r="27" spans="2:21" s="7" customFormat="1" ht="15" x14ac:dyDescent="0.25">
      <c r="B27" s="15" t="s">
        <v>20</v>
      </c>
      <c r="C27" s="14" t="s">
        <v>33</v>
      </c>
      <c r="D27" s="49">
        <v>0.2</v>
      </c>
      <c r="E27" s="23">
        <f>SUM(E28:E29)</f>
        <v>1</v>
      </c>
      <c r="F27" s="131">
        <f>SUM(G28:G29)*D27</f>
        <v>0</v>
      </c>
      <c r="G27" s="141"/>
      <c r="H27" s="131">
        <f>SUM(I28:I29)*D27</f>
        <v>0</v>
      </c>
      <c r="I27" s="141"/>
      <c r="J27" s="131">
        <f>SUM(K28:K29)*$D$27</f>
        <v>0</v>
      </c>
      <c r="K27" s="141"/>
      <c r="L27" s="131">
        <f>SUM(M28:M29)*$D$27</f>
        <v>0</v>
      </c>
      <c r="M27" s="132"/>
      <c r="N27" s="131">
        <f>SUM(O28:O29)*$D$27</f>
        <v>0</v>
      </c>
      <c r="O27" s="132"/>
      <c r="P27" s="131">
        <f>SUM(Q28:Q29)*$D$27</f>
        <v>0</v>
      </c>
      <c r="Q27" s="132"/>
      <c r="R27" s="125"/>
      <c r="S27" s="131">
        <f>SUM(T28:T29)*$D$27</f>
        <v>0</v>
      </c>
      <c r="T27" s="132"/>
      <c r="U27" s="88"/>
    </row>
    <row r="28" spans="2:21" s="17" customFormat="1" ht="60" customHeight="1" x14ac:dyDescent="0.2">
      <c r="B28" s="18" t="s">
        <v>21</v>
      </c>
      <c r="C28" s="90"/>
      <c r="D28" s="114" t="s">
        <v>56</v>
      </c>
      <c r="E28" s="50">
        <v>0.8</v>
      </c>
      <c r="F28" s="103"/>
      <c r="G28" s="36">
        <f t="shared" si="0"/>
        <v>0</v>
      </c>
      <c r="H28" s="103"/>
      <c r="I28" s="36">
        <f t="shared" si="1"/>
        <v>0</v>
      </c>
      <c r="J28" s="103"/>
      <c r="K28" s="36">
        <f>J28*$E$28</f>
        <v>0</v>
      </c>
      <c r="L28" s="103"/>
      <c r="M28" s="37">
        <f>L28*$E$28</f>
        <v>0</v>
      </c>
      <c r="N28" s="103"/>
      <c r="O28" s="37">
        <f>N28*$E$28</f>
        <v>0</v>
      </c>
      <c r="P28" s="103"/>
      <c r="Q28" s="37">
        <f>P28*$E$28</f>
        <v>0</v>
      </c>
      <c r="R28" s="125"/>
      <c r="S28" s="103"/>
      <c r="T28" s="37">
        <f>S28*$E$28</f>
        <v>0</v>
      </c>
      <c r="U28" s="86" t="s">
        <v>44</v>
      </c>
    </row>
    <row r="29" spans="2:21" s="17" customFormat="1" ht="60" customHeight="1" x14ac:dyDescent="0.2">
      <c r="B29" s="16" t="s">
        <v>22</v>
      </c>
      <c r="C29" s="90"/>
      <c r="D29" s="114" t="s">
        <v>56</v>
      </c>
      <c r="E29" s="50">
        <v>0.2</v>
      </c>
      <c r="F29" s="103"/>
      <c r="G29" s="36">
        <f t="shared" si="0"/>
        <v>0</v>
      </c>
      <c r="H29" s="103"/>
      <c r="I29" s="36">
        <f t="shared" si="1"/>
        <v>0</v>
      </c>
      <c r="J29" s="103"/>
      <c r="K29" s="36">
        <f>J29*$E$29</f>
        <v>0</v>
      </c>
      <c r="L29" s="103"/>
      <c r="M29" s="37">
        <f>L29*$E$29</f>
        <v>0</v>
      </c>
      <c r="N29" s="103"/>
      <c r="O29" s="37">
        <f>N29*$E$29</f>
        <v>0</v>
      </c>
      <c r="P29" s="103"/>
      <c r="Q29" s="37">
        <f>P29*$E$29</f>
        <v>0</v>
      </c>
      <c r="R29" s="125"/>
      <c r="S29" s="103"/>
      <c r="T29" s="37">
        <f>S29*$E$29</f>
        <v>0</v>
      </c>
      <c r="U29" s="87" t="s">
        <v>44</v>
      </c>
    </row>
    <row r="30" spans="2:21" s="7" customFormat="1" ht="15" x14ac:dyDescent="0.25">
      <c r="B30" s="13" t="s">
        <v>23</v>
      </c>
      <c r="C30" s="14" t="s">
        <v>34</v>
      </c>
      <c r="D30" s="49">
        <v>0.2</v>
      </c>
      <c r="E30" s="23">
        <f>SUM(E31:E32)</f>
        <v>1</v>
      </c>
      <c r="F30" s="131">
        <f>SUM(G31:G32)*D30</f>
        <v>0</v>
      </c>
      <c r="G30" s="141"/>
      <c r="H30" s="131">
        <f>SUM(I31:I32)*D30</f>
        <v>0</v>
      </c>
      <c r="I30" s="141"/>
      <c r="J30" s="131">
        <f>SUM(K31:K32)*D30</f>
        <v>0</v>
      </c>
      <c r="K30" s="141"/>
      <c r="L30" s="131">
        <f>SUM(M31:M32)*$D$30</f>
        <v>0</v>
      </c>
      <c r="M30" s="132"/>
      <c r="N30" s="131">
        <f>SUM(O31:O32)*$D$30</f>
        <v>0</v>
      </c>
      <c r="O30" s="132"/>
      <c r="P30" s="131">
        <f>SUM(Q31:Q32)*$D$30</f>
        <v>0</v>
      </c>
      <c r="Q30" s="132"/>
      <c r="R30" s="125"/>
      <c r="S30" s="131">
        <f>SUM(T31:T32)*$D$30</f>
        <v>0</v>
      </c>
      <c r="T30" s="132"/>
      <c r="U30" s="88"/>
    </row>
    <row r="31" spans="2:21" s="17" customFormat="1" ht="60" customHeight="1" x14ac:dyDescent="0.2">
      <c r="B31" s="16" t="s">
        <v>24</v>
      </c>
      <c r="C31" s="90"/>
      <c r="D31" s="114" t="s">
        <v>56</v>
      </c>
      <c r="E31" s="50">
        <v>0.5</v>
      </c>
      <c r="F31" s="103"/>
      <c r="G31" s="36">
        <f t="shared" si="0"/>
        <v>0</v>
      </c>
      <c r="H31" s="103"/>
      <c r="I31" s="36">
        <f t="shared" si="1"/>
        <v>0</v>
      </c>
      <c r="J31" s="103"/>
      <c r="K31" s="36">
        <f>J31*$E$31</f>
        <v>0</v>
      </c>
      <c r="L31" s="103"/>
      <c r="M31" s="37">
        <f>L31*$E$31</f>
        <v>0</v>
      </c>
      <c r="N31" s="103"/>
      <c r="O31" s="37">
        <f>N31*$E$31</f>
        <v>0</v>
      </c>
      <c r="P31" s="103"/>
      <c r="Q31" s="37">
        <f>P31*$E$31</f>
        <v>0</v>
      </c>
      <c r="R31" s="125"/>
      <c r="S31" s="103"/>
      <c r="T31" s="37">
        <f>S31*$E$31</f>
        <v>0</v>
      </c>
      <c r="U31" s="86" t="s">
        <v>44</v>
      </c>
    </row>
    <row r="32" spans="2:21" s="17" customFormat="1" ht="60" customHeight="1" x14ac:dyDescent="0.2">
      <c r="B32" s="18" t="s">
        <v>25</v>
      </c>
      <c r="C32" s="90"/>
      <c r="D32" s="114" t="s">
        <v>56</v>
      </c>
      <c r="E32" s="50">
        <v>0.5</v>
      </c>
      <c r="F32" s="103"/>
      <c r="G32" s="36">
        <f t="shared" si="0"/>
        <v>0</v>
      </c>
      <c r="H32" s="103"/>
      <c r="I32" s="36">
        <f t="shared" si="1"/>
        <v>0</v>
      </c>
      <c r="J32" s="103"/>
      <c r="K32" s="36">
        <f>J32*$E$32</f>
        <v>0</v>
      </c>
      <c r="L32" s="103"/>
      <c r="M32" s="37">
        <f>L32*$E$32</f>
        <v>0</v>
      </c>
      <c r="N32" s="103"/>
      <c r="O32" s="37">
        <f>N32*$E$32</f>
        <v>0</v>
      </c>
      <c r="P32" s="103"/>
      <c r="Q32" s="37">
        <f>P32*$E$32</f>
        <v>0</v>
      </c>
      <c r="R32" s="126"/>
      <c r="S32" s="103"/>
      <c r="T32" s="37">
        <f>S32*$E$32</f>
        <v>0</v>
      </c>
      <c r="U32" s="87" t="s">
        <v>44</v>
      </c>
    </row>
    <row r="33" spans="2:20" x14ac:dyDescent="0.2">
      <c r="B33" s="11"/>
      <c r="C33" s="10"/>
      <c r="D33" s="51">
        <f>SUM(D19,D24,D27,D30)</f>
        <v>1</v>
      </c>
      <c r="E33" s="24"/>
      <c r="F33" s="38"/>
      <c r="G33" s="39"/>
      <c r="H33" s="38"/>
      <c r="I33" s="39"/>
      <c r="J33" s="38"/>
      <c r="K33" s="39"/>
      <c r="L33" s="38"/>
      <c r="M33" s="41"/>
      <c r="N33" s="38"/>
      <c r="O33" s="41"/>
      <c r="P33" s="38"/>
      <c r="Q33" s="41"/>
      <c r="R33" s="40"/>
      <c r="S33" s="38"/>
      <c r="T33" s="41"/>
    </row>
    <row r="34" spans="2:20" ht="15" x14ac:dyDescent="0.25">
      <c r="B34" s="61"/>
      <c r="C34" s="62" t="s">
        <v>28</v>
      </c>
      <c r="D34" s="63"/>
      <c r="E34" s="64"/>
      <c r="F34" s="133">
        <f>SUM(F19,F24,F27,F30)</f>
        <v>0</v>
      </c>
      <c r="G34" s="140"/>
      <c r="H34" s="133">
        <f>SUM(H30,H27,H24,H19)</f>
        <v>0</v>
      </c>
      <c r="I34" s="140"/>
      <c r="J34" s="133">
        <f>SUM(J19,J24,J27,J30)</f>
        <v>0</v>
      </c>
      <c r="K34" s="140"/>
      <c r="L34" s="133">
        <f>SUM(L19,L24,L27,L30)</f>
        <v>0</v>
      </c>
      <c r="M34" s="134"/>
      <c r="N34" s="133">
        <f>SUM(N19,N24,N27,N30)</f>
        <v>0</v>
      </c>
      <c r="O34" s="134"/>
      <c r="P34" s="133">
        <f>SUM(P19,P24,P27,P30)</f>
        <v>0</v>
      </c>
      <c r="Q34" s="134"/>
      <c r="R34" s="65"/>
      <c r="S34" s="133">
        <f>SUM(S19,S24,S27,S30)</f>
        <v>0</v>
      </c>
      <c r="T34" s="134"/>
    </row>
    <row r="35" spans="2:20" ht="15" x14ac:dyDescent="0.25">
      <c r="B35" s="61"/>
      <c r="C35" s="62" t="s">
        <v>29</v>
      </c>
      <c r="D35" s="63"/>
      <c r="E35" s="64"/>
      <c r="F35" s="133">
        <f>F34*D18</f>
        <v>0</v>
      </c>
      <c r="G35" s="140"/>
      <c r="H35" s="133">
        <f>H34*D18</f>
        <v>0</v>
      </c>
      <c r="I35" s="140"/>
      <c r="J35" s="133">
        <f>J34*$D$18</f>
        <v>0</v>
      </c>
      <c r="K35" s="140"/>
      <c r="L35" s="133">
        <f>L34*$D$18</f>
        <v>0</v>
      </c>
      <c r="M35" s="134"/>
      <c r="N35" s="133">
        <f>N34*$D$18</f>
        <v>0</v>
      </c>
      <c r="O35" s="134"/>
      <c r="P35" s="133">
        <f>P34*$D$18</f>
        <v>0</v>
      </c>
      <c r="Q35" s="134"/>
      <c r="R35" s="65"/>
      <c r="S35" s="133">
        <f>S34*$D$18</f>
        <v>0</v>
      </c>
      <c r="T35" s="134"/>
    </row>
    <row r="36" spans="2:20" x14ac:dyDescent="0.2">
      <c r="B36" s="11"/>
      <c r="C36" s="10"/>
      <c r="D36" s="19"/>
      <c r="E36" s="20"/>
      <c r="F36" s="19"/>
      <c r="G36" s="20"/>
      <c r="H36" s="19"/>
      <c r="I36" s="20"/>
      <c r="J36" s="19"/>
      <c r="K36" s="20"/>
      <c r="L36" s="19"/>
      <c r="M36" s="21"/>
      <c r="N36" s="19"/>
      <c r="O36" s="21"/>
      <c r="P36" s="19"/>
      <c r="Q36" s="21"/>
      <c r="R36" s="25"/>
      <c r="S36" s="19"/>
      <c r="T36" s="21"/>
    </row>
    <row r="37" spans="2:20" s="85" customFormat="1" ht="15.75" x14ac:dyDescent="0.25">
      <c r="B37" s="53" t="s">
        <v>26</v>
      </c>
      <c r="C37" s="54" t="s">
        <v>27</v>
      </c>
      <c r="D37" s="137">
        <f>D12</f>
        <v>0</v>
      </c>
      <c r="E37" s="138"/>
      <c r="F37" s="82"/>
      <c r="G37" s="83"/>
      <c r="H37" s="82"/>
      <c r="I37" s="83"/>
      <c r="J37" s="82"/>
      <c r="K37" s="83"/>
      <c r="L37" s="82"/>
      <c r="M37" s="84"/>
      <c r="N37" s="82"/>
      <c r="O37" s="84"/>
      <c r="P37" s="82"/>
      <c r="Q37" s="84"/>
      <c r="R37" s="55"/>
      <c r="S37" s="82"/>
      <c r="T37" s="84"/>
    </row>
    <row r="38" spans="2:20" ht="44.25" customHeight="1" x14ac:dyDescent="0.2">
      <c r="B38" s="11"/>
      <c r="C38" s="94" t="s">
        <v>35</v>
      </c>
      <c r="D38" s="95"/>
      <c r="E38" s="96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99"/>
      <c r="S38" s="135"/>
      <c r="T38" s="135"/>
    </row>
    <row r="39" spans="2:20" x14ac:dyDescent="0.2">
      <c r="B39" s="11"/>
      <c r="C39" s="71" t="s">
        <v>36</v>
      </c>
      <c r="D39" s="72"/>
      <c r="E39" s="73"/>
      <c r="F39" s="116" t="e">
        <f>_xlfn.RANK.EQ(F38,$F$38:$T$38,1)</f>
        <v>#N/A</v>
      </c>
      <c r="G39" s="139"/>
      <c r="H39" s="116" t="e">
        <f>_xlfn.RANK.EQ(H38,$F$38:$T$38,1)</f>
        <v>#N/A</v>
      </c>
      <c r="I39" s="139"/>
      <c r="J39" s="116" t="e">
        <f>_xlfn.RANK.EQ(J38,$F$38:$T$38,1)</f>
        <v>#N/A</v>
      </c>
      <c r="K39" s="139"/>
      <c r="L39" s="116" t="e">
        <f>_xlfn.RANK.EQ(L38,$F$38:$T$38,1)</f>
        <v>#N/A</v>
      </c>
      <c r="M39" s="117"/>
      <c r="N39" s="116" t="e">
        <f>_xlfn.RANK.EQ(N38,$F$38:$T$38,1)</f>
        <v>#N/A</v>
      </c>
      <c r="O39" s="117"/>
      <c r="P39" s="116" t="e">
        <f>_xlfn.RANK.EQ(P38,$F$38:$T$38,1)</f>
        <v>#N/A</v>
      </c>
      <c r="Q39" s="117"/>
      <c r="R39" s="74"/>
      <c r="S39" s="116" t="e">
        <f>_xlfn.RANK.EQ(S38,$F$38:$T$38,1)</f>
        <v>#N/A</v>
      </c>
      <c r="T39" s="117"/>
    </row>
    <row r="40" spans="2:20" x14ac:dyDescent="0.2">
      <c r="B40" s="11"/>
      <c r="C40" s="71" t="s">
        <v>37</v>
      </c>
      <c r="D40" s="72"/>
      <c r="E40" s="73"/>
      <c r="F40" s="75" t="e">
        <f>IF(F39=1,100,(MIN($F$38:$S$38)/F38)*100)</f>
        <v>#N/A</v>
      </c>
      <c r="G40" s="76" t="e">
        <f>F40*$D$37</f>
        <v>#N/A</v>
      </c>
      <c r="H40" s="75" t="e">
        <f>IF(H39=1,10,(MIN($F$38:$S$38)/H38)*100)</f>
        <v>#N/A</v>
      </c>
      <c r="I40" s="76" t="e">
        <f>H40*$D$37</f>
        <v>#N/A</v>
      </c>
      <c r="J40" s="75" t="e">
        <f>IF(J39=1,100,(MIN($F$38:$S$38)/J38)*100)</f>
        <v>#N/A</v>
      </c>
      <c r="K40" s="76" t="e">
        <f>J40*$D$37</f>
        <v>#N/A</v>
      </c>
      <c r="L40" s="75" t="e">
        <f>IF(L39=1,100,(MIN($F$38:$S$38)/L38)*100)</f>
        <v>#N/A</v>
      </c>
      <c r="M40" s="77" t="e">
        <f>L40*$D$37</f>
        <v>#N/A</v>
      </c>
      <c r="N40" s="75" t="e">
        <f>IF(N39=1,100,(MIN($F$38:$S$38)/N38)*100)</f>
        <v>#N/A</v>
      </c>
      <c r="O40" s="77" t="e">
        <f>N40*$D$37</f>
        <v>#N/A</v>
      </c>
      <c r="P40" s="75" t="e">
        <f>IF(P39=1,100,(MIN($F$38:$S$38)/P38)*100)</f>
        <v>#N/A</v>
      </c>
      <c r="Q40" s="77" t="e">
        <f>P40*$D$37</f>
        <v>#N/A</v>
      </c>
      <c r="R40" s="69"/>
      <c r="S40" s="75" t="e">
        <f>IF(S39=1,100,(MIN($F$38:$S$38)/S38)*100)</f>
        <v>#N/A</v>
      </c>
      <c r="T40" s="77" t="e">
        <f>S40*$D$37</f>
        <v>#N/A</v>
      </c>
    </row>
    <row r="41" spans="2:20" ht="5.25" customHeight="1" x14ac:dyDescent="0.2">
      <c r="B41" s="66"/>
      <c r="C41" s="67"/>
      <c r="D41" s="68"/>
      <c r="E41" s="68"/>
      <c r="F41" s="69"/>
      <c r="G41" s="69"/>
      <c r="H41" s="69"/>
      <c r="I41" s="69"/>
      <c r="J41" s="69"/>
      <c r="K41" s="69"/>
      <c r="L41" s="69"/>
      <c r="M41" s="70"/>
      <c r="N41" s="69"/>
      <c r="O41" s="70"/>
      <c r="P41" s="69"/>
      <c r="Q41" s="70"/>
      <c r="R41" s="69"/>
      <c r="S41" s="69"/>
      <c r="T41" s="70"/>
    </row>
    <row r="42" spans="2:20" ht="15" x14ac:dyDescent="0.25">
      <c r="B42" s="12"/>
      <c r="C42" s="78" t="s">
        <v>38</v>
      </c>
      <c r="D42" s="79"/>
      <c r="E42" s="80"/>
      <c r="F42" s="118" t="e">
        <f>G40</f>
        <v>#N/A</v>
      </c>
      <c r="G42" s="136"/>
      <c r="H42" s="118" t="e">
        <f>I40</f>
        <v>#N/A</v>
      </c>
      <c r="I42" s="136"/>
      <c r="J42" s="118" t="e">
        <f>K40</f>
        <v>#N/A</v>
      </c>
      <c r="K42" s="136"/>
      <c r="L42" s="118" t="e">
        <f>M40</f>
        <v>#N/A</v>
      </c>
      <c r="M42" s="119"/>
      <c r="N42" s="118" t="e">
        <f>O40</f>
        <v>#N/A</v>
      </c>
      <c r="O42" s="119"/>
      <c r="P42" s="118" t="e">
        <f>Q40</f>
        <v>#N/A</v>
      </c>
      <c r="Q42" s="119"/>
      <c r="R42" s="81"/>
      <c r="S42" s="118" t="e">
        <f>T40</f>
        <v>#N/A</v>
      </c>
      <c r="T42" s="119"/>
    </row>
    <row r="43" spans="2:20" x14ac:dyDescent="0.2"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</row>
    <row r="44" spans="2:20" ht="5.25" customHeight="1" x14ac:dyDescent="0.2">
      <c r="B44" s="27"/>
      <c r="C44" s="28"/>
      <c r="D44" s="29"/>
      <c r="E44" s="29"/>
      <c r="F44" s="43"/>
      <c r="G44" s="43"/>
      <c r="H44" s="43"/>
      <c r="I44" s="43"/>
      <c r="J44" s="43"/>
      <c r="K44" s="44"/>
      <c r="L44" s="43"/>
      <c r="M44" s="44"/>
      <c r="N44" s="43"/>
      <c r="O44" s="44"/>
      <c r="P44" s="43"/>
      <c r="Q44" s="44"/>
      <c r="R44" s="43"/>
      <c r="S44" s="43"/>
      <c r="T44" s="44"/>
    </row>
    <row r="45" spans="2:20" ht="15.75" x14ac:dyDescent="0.25">
      <c r="B45" s="30"/>
      <c r="C45" s="35" t="s">
        <v>39</v>
      </c>
      <c r="D45" s="31"/>
      <c r="E45" s="31"/>
      <c r="F45" s="45"/>
      <c r="G45" s="45"/>
      <c r="H45" s="45"/>
      <c r="I45" s="45"/>
      <c r="J45" s="45"/>
      <c r="K45" s="46"/>
      <c r="L45" s="45"/>
      <c r="M45" s="46"/>
      <c r="N45" s="45"/>
      <c r="O45" s="46"/>
      <c r="P45" s="45"/>
      <c r="Q45" s="46"/>
      <c r="R45" s="45"/>
      <c r="S45" s="45"/>
      <c r="T45" s="46"/>
    </row>
    <row r="46" spans="2:20" x14ac:dyDescent="0.2">
      <c r="B46" s="30"/>
      <c r="C46" s="9" t="s">
        <v>40</v>
      </c>
      <c r="D46" s="47"/>
      <c r="E46" s="47"/>
      <c r="F46" s="120" t="e">
        <f>F35+F42</f>
        <v>#N/A</v>
      </c>
      <c r="G46" s="120"/>
      <c r="H46" s="120" t="e">
        <f>H42+H35</f>
        <v>#N/A</v>
      </c>
      <c r="I46" s="120"/>
      <c r="J46" s="120" t="e">
        <f>J42+J35</f>
        <v>#N/A</v>
      </c>
      <c r="K46" s="121"/>
      <c r="L46" s="120" t="e">
        <f>L42+L35</f>
        <v>#N/A</v>
      </c>
      <c r="M46" s="121"/>
      <c r="N46" s="120" t="e">
        <f>N42+N35</f>
        <v>#N/A</v>
      </c>
      <c r="O46" s="121"/>
      <c r="P46" s="120" t="e">
        <f>P42+P35</f>
        <v>#N/A</v>
      </c>
      <c r="Q46" s="121"/>
      <c r="R46" s="98"/>
      <c r="S46" s="120" t="e">
        <f>S42+S35</f>
        <v>#N/A</v>
      </c>
      <c r="T46" s="121"/>
    </row>
    <row r="47" spans="2:20" x14ac:dyDescent="0.2">
      <c r="B47" s="30"/>
      <c r="C47" s="48" t="s">
        <v>36</v>
      </c>
      <c r="D47" s="25"/>
      <c r="E47" s="25"/>
      <c r="F47" s="122" t="e">
        <f>_xlfn.RANK.EQ(F46,$F$46:$S$46,0)</f>
        <v>#N/A</v>
      </c>
      <c r="G47" s="122"/>
      <c r="H47" s="122" t="e">
        <f>_xlfn.RANK.EQ(H46,$F$46:$S$46,0)</f>
        <v>#N/A</v>
      </c>
      <c r="I47" s="122"/>
      <c r="J47" s="122" t="e">
        <f>_xlfn.RANK.EQ(J46,$F$46:$S$46,0)</f>
        <v>#N/A</v>
      </c>
      <c r="K47" s="123"/>
      <c r="L47" s="122" t="e">
        <f>_xlfn.RANK.EQ(L46,$F$46:$S$46,0)</f>
        <v>#N/A</v>
      </c>
      <c r="M47" s="123"/>
      <c r="N47" s="122" t="e">
        <f>_xlfn.RANK.EQ(N46,$F$46:$S$46,0)</f>
        <v>#N/A</v>
      </c>
      <c r="O47" s="123"/>
      <c r="P47" s="122" t="e">
        <f>_xlfn.RANK.EQ(P46,$F$46:$S$46,0)</f>
        <v>#N/A</v>
      </c>
      <c r="Q47" s="123"/>
      <c r="R47" s="97"/>
      <c r="S47" s="122" t="e">
        <f>_xlfn.RANK.EQ(S46,$F$46:$S$46,0)</f>
        <v>#N/A</v>
      </c>
      <c r="T47" s="123"/>
    </row>
    <row r="48" spans="2:20" ht="5.25" customHeight="1" x14ac:dyDescent="0.2">
      <c r="B48" s="32"/>
      <c r="C48" s="2"/>
      <c r="D48" s="33"/>
      <c r="E48" s="33"/>
      <c r="F48" s="33"/>
      <c r="G48" s="33"/>
      <c r="H48" s="33"/>
      <c r="I48" s="33"/>
      <c r="J48" s="33"/>
      <c r="K48" s="34"/>
      <c r="L48" s="33"/>
      <c r="M48" s="34"/>
      <c r="N48" s="33"/>
      <c r="O48" s="34"/>
      <c r="P48" s="33"/>
      <c r="Q48" s="34"/>
      <c r="R48" s="33"/>
      <c r="S48" s="33"/>
      <c r="T48" s="34"/>
    </row>
  </sheetData>
  <mergeCells count="95">
    <mergeCell ref="D18:E18"/>
    <mergeCell ref="F18:G18"/>
    <mergeCell ref="H18:I18"/>
    <mergeCell ref="J18:K18"/>
    <mergeCell ref="S18:T18"/>
    <mergeCell ref="P18:Q18"/>
    <mergeCell ref="D14:E14"/>
    <mergeCell ref="F14:G14"/>
    <mergeCell ref="H14:I14"/>
    <mergeCell ref="J14:K14"/>
    <mergeCell ref="S14:T14"/>
    <mergeCell ref="P14:Q14"/>
    <mergeCell ref="F19:G19"/>
    <mergeCell ref="H19:I19"/>
    <mergeCell ref="J19:K19"/>
    <mergeCell ref="S19:T19"/>
    <mergeCell ref="F24:G24"/>
    <mergeCell ref="H24:I24"/>
    <mergeCell ref="J24:K24"/>
    <mergeCell ref="S24:T24"/>
    <mergeCell ref="P19:Q19"/>
    <mergeCell ref="P24:Q24"/>
    <mergeCell ref="F27:G27"/>
    <mergeCell ref="H27:I27"/>
    <mergeCell ref="J27:K27"/>
    <mergeCell ref="S27:T27"/>
    <mergeCell ref="F30:G30"/>
    <mergeCell ref="H30:I30"/>
    <mergeCell ref="J30:K30"/>
    <mergeCell ref="S30:T30"/>
    <mergeCell ref="P27:Q27"/>
    <mergeCell ref="P30:Q30"/>
    <mergeCell ref="F34:G34"/>
    <mergeCell ref="H34:I34"/>
    <mergeCell ref="J34:K34"/>
    <mergeCell ref="S34:T34"/>
    <mergeCell ref="F35:G35"/>
    <mergeCell ref="H35:I35"/>
    <mergeCell ref="J35:K35"/>
    <mergeCell ref="S35:T35"/>
    <mergeCell ref="L34:M34"/>
    <mergeCell ref="L35:M35"/>
    <mergeCell ref="P34:Q34"/>
    <mergeCell ref="P35:Q35"/>
    <mergeCell ref="J46:K46"/>
    <mergeCell ref="S46:T46"/>
    <mergeCell ref="D37:E37"/>
    <mergeCell ref="F38:G38"/>
    <mergeCell ref="H38:I38"/>
    <mergeCell ref="J38:K38"/>
    <mergeCell ref="S38:T38"/>
    <mergeCell ref="F39:G39"/>
    <mergeCell ref="H39:I39"/>
    <mergeCell ref="J39:K39"/>
    <mergeCell ref="S39:T39"/>
    <mergeCell ref="L38:M38"/>
    <mergeCell ref="L39:M39"/>
    <mergeCell ref="L42:M42"/>
    <mergeCell ref="L46:M46"/>
    <mergeCell ref="P38:Q38"/>
    <mergeCell ref="F47:G47"/>
    <mergeCell ref="H47:I47"/>
    <mergeCell ref="J47:K47"/>
    <mergeCell ref="S47:T47"/>
    <mergeCell ref="L14:M14"/>
    <mergeCell ref="L18:M18"/>
    <mergeCell ref="L19:M19"/>
    <mergeCell ref="L24:M24"/>
    <mergeCell ref="L27:M27"/>
    <mergeCell ref="L30:M30"/>
    <mergeCell ref="F42:G42"/>
    <mergeCell ref="H42:I42"/>
    <mergeCell ref="J42:K42"/>
    <mergeCell ref="S42:T42"/>
    <mergeCell ref="F46:G46"/>
    <mergeCell ref="H46:I46"/>
    <mergeCell ref="L47:M47"/>
    <mergeCell ref="N14:O14"/>
    <mergeCell ref="N18:O18"/>
    <mergeCell ref="N19:O19"/>
    <mergeCell ref="N24:O24"/>
    <mergeCell ref="N27:O27"/>
    <mergeCell ref="N30:O30"/>
    <mergeCell ref="N47:O47"/>
    <mergeCell ref="N34:O34"/>
    <mergeCell ref="N35:O35"/>
    <mergeCell ref="N38:O38"/>
    <mergeCell ref="N39:O39"/>
    <mergeCell ref="N42:O42"/>
    <mergeCell ref="N46:O46"/>
    <mergeCell ref="P39:Q39"/>
    <mergeCell ref="P42:Q42"/>
    <mergeCell ref="P46:Q46"/>
    <mergeCell ref="P47:Q47"/>
    <mergeCell ref="R14:R32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2E518E-6A27-4025-9F04-B8B0462F8FEE}">
          <x14:formula1>
            <xm:f>Werte!$A$2:$A$6</xm:f>
          </x14:formula1>
          <xm:sqref>F20:F23 H20:H23 J20:J23 S20:S23 F25:F26 H25:H26 J25:J26 S25:S26 F28:F29 H28:H29 J28:J29 S28:S29 F31:F32 H31:H32 J31:J32 S31:S32 L20:L23 L25:L26 L28:L29 L31:L32 N20:N23 N25:N26 N28:N29 N31:N32 P20:P23 P25:P26 P28:P29 P31:P32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4AECB-28ED-417D-B6A6-32B9D0BA8116}">
  <sheetPr>
    <pageSetUpPr fitToPage="1"/>
  </sheetPr>
  <dimension ref="B1:R48"/>
  <sheetViews>
    <sheetView showGridLines="0" zoomScale="80" zoomScaleNormal="80" workbookViewId="0">
      <selection activeCell="B2" sqref="B2"/>
    </sheetView>
  </sheetViews>
  <sheetFormatPr baseColWidth="10" defaultRowHeight="14.25" x14ac:dyDescent="0.2"/>
  <cols>
    <col min="1" max="1" width="2.625" customWidth="1"/>
    <col min="2" max="2" width="7.125" customWidth="1"/>
    <col min="3" max="3" width="55.375" customWidth="1"/>
    <col min="4" max="17" width="14.25" style="6" customWidth="1"/>
    <col min="18" max="18" width="28.25" customWidth="1"/>
  </cols>
  <sheetData>
    <row r="1" spans="2:18" ht="30" customHeight="1" x14ac:dyDescent="0.3">
      <c r="B1" s="1" t="s">
        <v>0</v>
      </c>
    </row>
    <row r="2" spans="2:18" ht="12.75" customHeight="1" x14ac:dyDescent="0.2">
      <c r="B2" s="100"/>
      <c r="C2" s="100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4"/>
    </row>
    <row r="3" spans="2:18" s="4" customFormat="1" ht="12.75" customHeight="1" thickBot="1" x14ac:dyDescent="0.25"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2:18" s="4" customFormat="1" ht="20.25" x14ac:dyDescent="0.3">
      <c r="B4" s="100"/>
      <c r="C4" s="104" t="s">
        <v>52</v>
      </c>
      <c r="D4" s="105"/>
      <c r="E4" s="105"/>
      <c r="F4" s="105"/>
      <c r="G4" s="105"/>
      <c r="H4" s="105"/>
      <c r="I4" s="105"/>
      <c r="J4" s="106"/>
      <c r="K4" s="101"/>
      <c r="L4" s="101"/>
      <c r="M4" s="101"/>
      <c r="N4" s="101"/>
      <c r="O4" s="101"/>
      <c r="P4" s="101"/>
      <c r="Q4" s="101"/>
    </row>
    <row r="5" spans="2:18" s="4" customFormat="1" ht="12.75" customHeight="1" x14ac:dyDescent="0.2">
      <c r="B5" s="100"/>
      <c r="C5" s="107" t="s">
        <v>53</v>
      </c>
      <c r="D5" s="108"/>
      <c r="E5" s="108"/>
      <c r="F5" s="108"/>
      <c r="G5" s="108"/>
      <c r="H5" s="108"/>
      <c r="I5" s="108"/>
      <c r="J5" s="109"/>
      <c r="K5" s="101"/>
      <c r="L5" s="101"/>
      <c r="M5" s="101"/>
      <c r="N5" s="101"/>
      <c r="O5" s="101"/>
      <c r="P5" s="101"/>
      <c r="Q5" s="101"/>
    </row>
    <row r="6" spans="2:18" s="4" customFormat="1" ht="12.75" customHeight="1" x14ac:dyDescent="0.2">
      <c r="B6" s="100"/>
      <c r="C6" s="110" t="s">
        <v>54</v>
      </c>
      <c r="D6" s="108"/>
      <c r="E6" s="108"/>
      <c r="F6" s="108"/>
      <c r="G6" s="108"/>
      <c r="H6" s="108"/>
      <c r="I6" s="108"/>
      <c r="J6" s="109"/>
      <c r="K6" s="101"/>
      <c r="L6" s="101"/>
      <c r="M6" s="101"/>
      <c r="N6" s="101"/>
      <c r="O6" s="101"/>
      <c r="P6" s="101"/>
      <c r="Q6" s="101"/>
    </row>
    <row r="7" spans="2:18" s="4" customFormat="1" ht="12.75" customHeight="1" thickBot="1" x14ac:dyDescent="0.25">
      <c r="B7" s="100"/>
      <c r="C7" s="111" t="s">
        <v>55</v>
      </c>
      <c r="D7" s="112"/>
      <c r="E7" s="112"/>
      <c r="F7" s="112"/>
      <c r="G7" s="112"/>
      <c r="H7" s="112"/>
      <c r="I7" s="112"/>
      <c r="J7" s="113"/>
      <c r="K7" s="101"/>
      <c r="L7" s="101"/>
      <c r="M7" s="101"/>
      <c r="N7" s="101"/>
      <c r="O7" s="101"/>
      <c r="P7" s="101"/>
      <c r="Q7" s="101"/>
    </row>
    <row r="9" spans="2:18" ht="15.75" x14ac:dyDescent="0.25">
      <c r="C9" s="52" t="s">
        <v>1</v>
      </c>
    </row>
    <row r="10" spans="2:18" ht="5.25" customHeight="1" x14ac:dyDescent="0.2"/>
    <row r="11" spans="2:18" x14ac:dyDescent="0.2">
      <c r="C11" s="2" t="s">
        <v>3</v>
      </c>
      <c r="D11" s="102">
        <v>0.4</v>
      </c>
    </row>
    <row r="12" spans="2:18" x14ac:dyDescent="0.2">
      <c r="C12" s="3" t="s">
        <v>2</v>
      </c>
      <c r="D12" s="102">
        <v>0.6</v>
      </c>
    </row>
    <row r="14" spans="2:18" ht="15.75" x14ac:dyDescent="0.25">
      <c r="B14" s="56"/>
      <c r="C14" s="91" t="s">
        <v>4</v>
      </c>
      <c r="D14" s="142" t="s">
        <v>6</v>
      </c>
      <c r="E14" s="143"/>
      <c r="F14" s="127" t="s">
        <v>7</v>
      </c>
      <c r="G14" s="143"/>
      <c r="H14" s="127" t="s">
        <v>8</v>
      </c>
      <c r="I14" s="143"/>
      <c r="J14" s="127" t="s">
        <v>41</v>
      </c>
      <c r="K14" s="143"/>
      <c r="L14" s="127" t="s">
        <v>48</v>
      </c>
      <c r="M14" s="128"/>
      <c r="N14" s="127" t="s">
        <v>49</v>
      </c>
      <c r="O14" s="128"/>
      <c r="P14" s="127" t="s">
        <v>50</v>
      </c>
      <c r="Q14" s="128"/>
    </row>
    <row r="15" spans="2:18" s="5" customFormat="1" ht="31.5" x14ac:dyDescent="0.25">
      <c r="B15" s="92"/>
      <c r="C15" s="93" t="s">
        <v>5</v>
      </c>
      <c r="D15" s="57" t="s">
        <v>13</v>
      </c>
      <c r="E15" s="58" t="s">
        <v>11</v>
      </c>
      <c r="F15" s="59" t="s">
        <v>31</v>
      </c>
      <c r="G15" s="58" t="s">
        <v>30</v>
      </c>
      <c r="H15" s="59" t="s">
        <v>31</v>
      </c>
      <c r="I15" s="58" t="s">
        <v>30</v>
      </c>
      <c r="J15" s="59" t="s">
        <v>31</v>
      </c>
      <c r="K15" s="58" t="s">
        <v>30</v>
      </c>
      <c r="L15" s="59" t="s">
        <v>31</v>
      </c>
      <c r="M15" s="60" t="s">
        <v>30</v>
      </c>
      <c r="N15" s="59" t="s">
        <v>31</v>
      </c>
      <c r="O15" s="60" t="s">
        <v>30</v>
      </c>
      <c r="P15" s="59" t="s">
        <v>31</v>
      </c>
      <c r="Q15" s="60" t="s">
        <v>30</v>
      </c>
    </row>
    <row r="16" spans="2:18" ht="14.1" hidden="1" customHeight="1" x14ac:dyDescent="0.2">
      <c r="B16" s="26"/>
      <c r="C16" s="8"/>
      <c r="D16" s="19"/>
      <c r="E16" s="20"/>
      <c r="F16" s="19"/>
      <c r="G16" s="20"/>
      <c r="H16" s="19"/>
      <c r="I16" s="20"/>
      <c r="J16" s="19"/>
      <c r="K16" s="20"/>
      <c r="L16" s="19"/>
      <c r="M16" s="21"/>
      <c r="N16" s="19"/>
      <c r="O16" s="21"/>
      <c r="P16" s="19"/>
      <c r="Q16" s="21"/>
    </row>
    <row r="17" spans="2:18" ht="14.1" hidden="1" customHeight="1" x14ac:dyDescent="0.2">
      <c r="B17" s="11"/>
      <c r="C17" s="10"/>
      <c r="D17" s="19"/>
      <c r="E17" s="20"/>
      <c r="F17" s="19"/>
      <c r="G17" s="20"/>
      <c r="H17" s="19"/>
      <c r="I17" s="20"/>
      <c r="J17" s="19"/>
      <c r="K17" s="20"/>
      <c r="L17" s="19"/>
      <c r="M17" s="21"/>
      <c r="N17" s="19"/>
      <c r="O17" s="21"/>
      <c r="P17" s="19"/>
      <c r="Q17" s="21"/>
    </row>
    <row r="18" spans="2:18" s="4" customFormat="1" ht="15.75" x14ac:dyDescent="0.25">
      <c r="B18" s="53" t="s">
        <v>12</v>
      </c>
      <c r="C18" s="54" t="s">
        <v>10</v>
      </c>
      <c r="D18" s="137">
        <f>D11</f>
        <v>0.4</v>
      </c>
      <c r="E18" s="138"/>
      <c r="F18" s="129"/>
      <c r="G18" s="144"/>
      <c r="H18" s="129"/>
      <c r="I18" s="144"/>
      <c r="J18" s="129"/>
      <c r="K18" s="144"/>
      <c r="L18" s="129"/>
      <c r="M18" s="130"/>
      <c r="N18" s="129"/>
      <c r="O18" s="130"/>
      <c r="P18" s="129"/>
      <c r="Q18" s="130"/>
    </row>
    <row r="19" spans="2:18" ht="15" x14ac:dyDescent="0.25">
      <c r="B19" s="13" t="s">
        <v>14</v>
      </c>
      <c r="C19" s="14" t="s">
        <v>57</v>
      </c>
      <c r="D19" s="22">
        <v>0.45</v>
      </c>
      <c r="E19" s="23">
        <f>SUM(E20:E23)</f>
        <v>1</v>
      </c>
      <c r="F19" s="131">
        <f>SUM(G20:G23)*D19</f>
        <v>19.350000000000001</v>
      </c>
      <c r="G19" s="141"/>
      <c r="H19" s="131">
        <f>SUM(I20:I23)*D19</f>
        <v>30.9375</v>
      </c>
      <c r="I19" s="141"/>
      <c r="J19" s="131">
        <f>SUM(K20:K23)*$D$19</f>
        <v>16.875</v>
      </c>
      <c r="K19" s="141"/>
      <c r="L19" s="131">
        <f>SUM(M20:M23)*$D$19</f>
        <v>27.5625</v>
      </c>
      <c r="M19" s="132"/>
      <c r="N19" s="131">
        <f>SUM(O20:O23)*$D$19</f>
        <v>32.0625</v>
      </c>
      <c r="O19" s="132"/>
      <c r="P19" s="131">
        <f>SUM(Q20:Q23)*$D$19</f>
        <v>28.6875</v>
      </c>
      <c r="Q19" s="132"/>
    </row>
    <row r="20" spans="2:18" s="17" customFormat="1" ht="60" customHeight="1" x14ac:dyDescent="0.2">
      <c r="B20" s="16" t="s">
        <v>15</v>
      </c>
      <c r="C20" s="115" t="s">
        <v>58</v>
      </c>
      <c r="D20" s="114" t="s">
        <v>56</v>
      </c>
      <c r="E20" s="50">
        <v>0.3</v>
      </c>
      <c r="F20" s="103">
        <v>10</v>
      </c>
      <c r="G20" s="36">
        <f>F20*E20</f>
        <v>3</v>
      </c>
      <c r="H20" s="103">
        <v>75</v>
      </c>
      <c r="I20" s="36">
        <f>H20*E20</f>
        <v>22.5</v>
      </c>
      <c r="J20" s="103">
        <v>75</v>
      </c>
      <c r="K20" s="36">
        <f>J20*$E$20</f>
        <v>22.5</v>
      </c>
      <c r="L20" s="103">
        <v>50</v>
      </c>
      <c r="M20" s="37">
        <f>L20*$E$20</f>
        <v>15</v>
      </c>
      <c r="N20" s="103">
        <v>100</v>
      </c>
      <c r="O20" s="37">
        <f>N20*$E$20</f>
        <v>30</v>
      </c>
      <c r="P20" s="103">
        <v>75</v>
      </c>
      <c r="Q20" s="37">
        <f>P20*$E$20</f>
        <v>22.5</v>
      </c>
      <c r="R20" s="86" t="s">
        <v>44</v>
      </c>
    </row>
    <row r="21" spans="2:18" s="17" customFormat="1" ht="71.25" x14ac:dyDescent="0.2">
      <c r="B21" s="18" t="s">
        <v>16</v>
      </c>
      <c r="C21" s="90" t="s">
        <v>59</v>
      </c>
      <c r="D21" s="114" t="s">
        <v>56</v>
      </c>
      <c r="E21" s="50">
        <v>0.25</v>
      </c>
      <c r="F21" s="103">
        <v>50</v>
      </c>
      <c r="G21" s="36">
        <f t="shared" ref="G21:G32" si="0">F21*E21</f>
        <v>12.5</v>
      </c>
      <c r="H21" s="103">
        <v>75</v>
      </c>
      <c r="I21" s="36">
        <f t="shared" ref="I21:I32" si="1">H21*E21</f>
        <v>18.75</v>
      </c>
      <c r="J21" s="103">
        <v>10</v>
      </c>
      <c r="K21" s="36">
        <f>J21*$E$21</f>
        <v>2.5</v>
      </c>
      <c r="L21" s="103">
        <v>50</v>
      </c>
      <c r="M21" s="37">
        <f>L21*$E$21</f>
        <v>12.5</v>
      </c>
      <c r="N21" s="103">
        <v>50</v>
      </c>
      <c r="O21" s="37">
        <f>N21*$E$21</f>
        <v>12.5</v>
      </c>
      <c r="P21" s="103">
        <v>75</v>
      </c>
      <c r="Q21" s="37">
        <f>P21*$E$21</f>
        <v>18.75</v>
      </c>
      <c r="R21" s="87" t="s">
        <v>44</v>
      </c>
    </row>
    <row r="22" spans="2:18" s="17" customFormat="1" ht="60" customHeight="1" x14ac:dyDescent="0.2">
      <c r="B22" s="18" t="s">
        <v>42</v>
      </c>
      <c r="C22" s="90" t="s">
        <v>60</v>
      </c>
      <c r="D22" s="114" t="s">
        <v>56</v>
      </c>
      <c r="E22" s="50">
        <v>0.25</v>
      </c>
      <c r="F22" s="103">
        <v>50</v>
      </c>
      <c r="G22" s="36">
        <f t="shared" si="0"/>
        <v>12.5</v>
      </c>
      <c r="H22" s="103">
        <v>50</v>
      </c>
      <c r="I22" s="36">
        <f t="shared" si="1"/>
        <v>12.5</v>
      </c>
      <c r="J22" s="103">
        <v>10</v>
      </c>
      <c r="K22" s="36">
        <f>J22*$E$21</f>
        <v>2.5</v>
      </c>
      <c r="L22" s="103">
        <v>75</v>
      </c>
      <c r="M22" s="37">
        <f>L22*$E$21</f>
        <v>18.75</v>
      </c>
      <c r="N22" s="103">
        <v>75</v>
      </c>
      <c r="O22" s="37">
        <f>N22*$E$21</f>
        <v>18.75</v>
      </c>
      <c r="P22" s="103">
        <v>50</v>
      </c>
      <c r="Q22" s="37">
        <f>P22*$E$21</f>
        <v>12.5</v>
      </c>
      <c r="R22" s="87" t="s">
        <v>44</v>
      </c>
    </row>
    <row r="23" spans="2:18" s="17" customFormat="1" ht="60" customHeight="1" x14ac:dyDescent="0.2">
      <c r="B23" s="16" t="s">
        <v>43</v>
      </c>
      <c r="C23" s="90" t="s">
        <v>61</v>
      </c>
      <c r="D23" s="114" t="s">
        <v>56</v>
      </c>
      <c r="E23" s="50">
        <v>0.2</v>
      </c>
      <c r="F23" s="103">
        <v>75</v>
      </c>
      <c r="G23" s="36">
        <f t="shared" si="0"/>
        <v>15</v>
      </c>
      <c r="H23" s="103">
        <v>75</v>
      </c>
      <c r="I23" s="36">
        <f t="shared" si="1"/>
        <v>15</v>
      </c>
      <c r="J23" s="103">
        <v>50</v>
      </c>
      <c r="K23" s="36">
        <f>J23*$E$23</f>
        <v>10</v>
      </c>
      <c r="L23" s="103">
        <v>75</v>
      </c>
      <c r="M23" s="37">
        <f>L23*$E$23</f>
        <v>15</v>
      </c>
      <c r="N23" s="103">
        <v>50</v>
      </c>
      <c r="O23" s="37">
        <f>N23*$E$23</f>
        <v>10</v>
      </c>
      <c r="P23" s="103">
        <v>50</v>
      </c>
      <c r="Q23" s="37">
        <f>P23*$E$23</f>
        <v>10</v>
      </c>
      <c r="R23" s="87" t="s">
        <v>44</v>
      </c>
    </row>
    <row r="24" spans="2:18" s="7" customFormat="1" ht="15" x14ac:dyDescent="0.25">
      <c r="B24" s="13" t="s">
        <v>17</v>
      </c>
      <c r="C24" s="14" t="s">
        <v>62</v>
      </c>
      <c r="D24" s="49">
        <v>0.4</v>
      </c>
      <c r="E24" s="23">
        <f>SUM(E25:E26)</f>
        <v>1</v>
      </c>
      <c r="F24" s="131">
        <f>SUM(G25:G26)*D24</f>
        <v>9.2000000000000011</v>
      </c>
      <c r="G24" s="141"/>
      <c r="H24" s="131">
        <f>SUM(I25:I26)*D24</f>
        <v>38</v>
      </c>
      <c r="I24" s="141"/>
      <c r="J24" s="131">
        <f>SUM(K25:K26)*$D$24</f>
        <v>4</v>
      </c>
      <c r="K24" s="141"/>
      <c r="L24" s="131">
        <f>SUM(M25:M26)*$D$24</f>
        <v>20</v>
      </c>
      <c r="M24" s="132"/>
      <c r="N24" s="131">
        <f>SUM(O25:O26)*$D$24</f>
        <v>32</v>
      </c>
      <c r="O24" s="132"/>
      <c r="P24" s="131">
        <f>SUM(Q25:Q26)*$D$24</f>
        <v>30</v>
      </c>
      <c r="Q24" s="132"/>
      <c r="R24" s="88"/>
    </row>
    <row r="25" spans="2:18" s="17" customFormat="1" ht="60" customHeight="1" x14ac:dyDescent="0.2">
      <c r="B25" s="16" t="s">
        <v>18</v>
      </c>
      <c r="C25" s="90" t="s">
        <v>63</v>
      </c>
      <c r="D25" s="114" t="s">
        <v>56</v>
      </c>
      <c r="E25" s="50">
        <v>0.2</v>
      </c>
      <c r="F25" s="103">
        <v>75</v>
      </c>
      <c r="G25" s="36">
        <f t="shared" si="0"/>
        <v>15</v>
      </c>
      <c r="H25" s="103">
        <v>75</v>
      </c>
      <c r="I25" s="36">
        <f t="shared" si="1"/>
        <v>15</v>
      </c>
      <c r="J25" s="103">
        <v>10</v>
      </c>
      <c r="K25" s="36">
        <f>J25*$E$25</f>
        <v>2</v>
      </c>
      <c r="L25" s="103">
        <v>50</v>
      </c>
      <c r="M25" s="37">
        <f>L25*$E$25</f>
        <v>10</v>
      </c>
      <c r="N25" s="103">
        <v>100</v>
      </c>
      <c r="O25" s="37">
        <f>N25*$E$25</f>
        <v>20</v>
      </c>
      <c r="P25" s="103">
        <v>75</v>
      </c>
      <c r="Q25" s="37">
        <f>P25*$E$25</f>
        <v>15</v>
      </c>
      <c r="R25" s="86" t="s">
        <v>44</v>
      </c>
    </row>
    <row r="26" spans="2:18" s="17" customFormat="1" ht="60" customHeight="1" x14ac:dyDescent="0.2">
      <c r="B26" s="18" t="s">
        <v>19</v>
      </c>
      <c r="C26" s="90" t="s">
        <v>64</v>
      </c>
      <c r="D26" s="114" t="s">
        <v>56</v>
      </c>
      <c r="E26" s="50">
        <v>0.8</v>
      </c>
      <c r="F26" s="103">
        <v>10</v>
      </c>
      <c r="G26" s="36">
        <f t="shared" si="0"/>
        <v>8</v>
      </c>
      <c r="H26" s="103">
        <v>100</v>
      </c>
      <c r="I26" s="36">
        <f t="shared" si="1"/>
        <v>80</v>
      </c>
      <c r="J26" s="103">
        <v>10</v>
      </c>
      <c r="K26" s="36">
        <f>J26*$E$26</f>
        <v>8</v>
      </c>
      <c r="L26" s="103">
        <v>50</v>
      </c>
      <c r="M26" s="37">
        <f>L26*$E$26</f>
        <v>40</v>
      </c>
      <c r="N26" s="103">
        <v>75</v>
      </c>
      <c r="O26" s="37">
        <f>N26*$E$26</f>
        <v>60</v>
      </c>
      <c r="P26" s="103">
        <v>75</v>
      </c>
      <c r="Q26" s="37">
        <f>P26*$E$26</f>
        <v>60</v>
      </c>
      <c r="R26" s="87" t="s">
        <v>44</v>
      </c>
    </row>
    <row r="27" spans="2:18" s="7" customFormat="1" ht="15" x14ac:dyDescent="0.25">
      <c r="B27" s="15" t="s">
        <v>20</v>
      </c>
      <c r="C27" s="14" t="s">
        <v>65</v>
      </c>
      <c r="D27" s="49">
        <v>0.15</v>
      </c>
      <c r="E27" s="23">
        <f>SUM(E28:E29)</f>
        <v>1</v>
      </c>
      <c r="F27" s="131">
        <f>SUM(G28:G29)*D27</f>
        <v>7.5</v>
      </c>
      <c r="G27" s="141"/>
      <c r="H27" s="131">
        <f>SUM(I28:I29)*D27</f>
        <v>11.25</v>
      </c>
      <c r="I27" s="141"/>
      <c r="J27" s="131">
        <f>SUM(K28:K29)*$D$27</f>
        <v>7.5</v>
      </c>
      <c r="K27" s="141"/>
      <c r="L27" s="131">
        <f>SUM(M28:M29)*$D$27</f>
        <v>11.25</v>
      </c>
      <c r="M27" s="132"/>
      <c r="N27" s="131">
        <f>SUM(O28:O29)*$D$27</f>
        <v>7.5</v>
      </c>
      <c r="O27" s="132"/>
      <c r="P27" s="131">
        <f>SUM(Q28:Q29)*$D$27</f>
        <v>11.25</v>
      </c>
      <c r="Q27" s="132"/>
      <c r="R27" s="88"/>
    </row>
    <row r="28" spans="2:18" s="17" customFormat="1" ht="60" customHeight="1" x14ac:dyDescent="0.2">
      <c r="B28" s="18" t="s">
        <v>21</v>
      </c>
      <c r="C28" s="90" t="s">
        <v>66</v>
      </c>
      <c r="D28" s="114" t="s">
        <v>56</v>
      </c>
      <c r="E28" s="50">
        <v>1</v>
      </c>
      <c r="F28" s="103">
        <v>50</v>
      </c>
      <c r="G28" s="36">
        <f t="shared" si="0"/>
        <v>50</v>
      </c>
      <c r="H28" s="103">
        <v>75</v>
      </c>
      <c r="I28" s="36">
        <f t="shared" si="1"/>
        <v>75</v>
      </c>
      <c r="J28" s="103">
        <v>50</v>
      </c>
      <c r="K28" s="36">
        <f>J28*$E$28</f>
        <v>50</v>
      </c>
      <c r="L28" s="103">
        <v>75</v>
      </c>
      <c r="M28" s="37">
        <f>L28*$E$28</f>
        <v>75</v>
      </c>
      <c r="N28" s="103">
        <v>50</v>
      </c>
      <c r="O28" s="37">
        <f>N28*$E$28</f>
        <v>50</v>
      </c>
      <c r="P28" s="103">
        <v>75</v>
      </c>
      <c r="Q28" s="37">
        <f>P28*$E$28</f>
        <v>75</v>
      </c>
      <c r="R28" s="86" t="s">
        <v>44</v>
      </c>
    </row>
    <row r="29" spans="2:18" s="17" customFormat="1" ht="60" hidden="1" customHeight="1" x14ac:dyDescent="0.2">
      <c r="B29" s="16" t="s">
        <v>22</v>
      </c>
      <c r="C29" s="90"/>
      <c r="D29" s="114" t="s">
        <v>56</v>
      </c>
      <c r="E29" s="50">
        <v>0</v>
      </c>
      <c r="F29" s="103"/>
      <c r="G29" s="36">
        <f t="shared" si="0"/>
        <v>0</v>
      </c>
      <c r="H29" s="103"/>
      <c r="I29" s="36">
        <f t="shared" si="1"/>
        <v>0</v>
      </c>
      <c r="J29" s="103"/>
      <c r="K29" s="36">
        <f>J29*$E$29</f>
        <v>0</v>
      </c>
      <c r="L29" s="103"/>
      <c r="M29" s="37">
        <f>L29*$E$29</f>
        <v>0</v>
      </c>
      <c r="N29" s="103"/>
      <c r="O29" s="37">
        <f>N29*$E$29</f>
        <v>0</v>
      </c>
      <c r="P29" s="103"/>
      <c r="Q29" s="37">
        <f>P29*$E$29</f>
        <v>0</v>
      </c>
      <c r="R29" s="87" t="s">
        <v>44</v>
      </c>
    </row>
    <row r="30" spans="2:18" s="7" customFormat="1" ht="15" hidden="1" x14ac:dyDescent="0.25">
      <c r="B30" s="13" t="s">
        <v>23</v>
      </c>
      <c r="C30" s="14" t="s">
        <v>34</v>
      </c>
      <c r="D30" s="49">
        <v>0</v>
      </c>
      <c r="E30" s="23">
        <f>SUM(E31:E32)</f>
        <v>1</v>
      </c>
      <c r="F30" s="131">
        <f>SUM(G31:G32)*D30</f>
        <v>0</v>
      </c>
      <c r="G30" s="141"/>
      <c r="H30" s="131">
        <f>SUM(I31:I32)*D30</f>
        <v>0</v>
      </c>
      <c r="I30" s="141"/>
      <c r="J30" s="131">
        <f>SUM(K31:K32)*D30</f>
        <v>0</v>
      </c>
      <c r="K30" s="141"/>
      <c r="L30" s="131">
        <f>SUM(M31:M32)*$D$30</f>
        <v>0</v>
      </c>
      <c r="M30" s="132"/>
      <c r="N30" s="131">
        <f>SUM(O31:O32)*$D$30</f>
        <v>0</v>
      </c>
      <c r="O30" s="132"/>
      <c r="P30" s="131">
        <f>SUM(Q31:Q32)*$D$30</f>
        <v>0</v>
      </c>
      <c r="Q30" s="132"/>
      <c r="R30" s="88"/>
    </row>
    <row r="31" spans="2:18" s="17" customFormat="1" ht="60" hidden="1" customHeight="1" x14ac:dyDescent="0.2">
      <c r="B31" s="16" t="s">
        <v>24</v>
      </c>
      <c r="C31" s="90"/>
      <c r="D31" s="114" t="s">
        <v>56</v>
      </c>
      <c r="E31" s="50">
        <v>0.5</v>
      </c>
      <c r="F31" s="103"/>
      <c r="G31" s="36">
        <f t="shared" si="0"/>
        <v>0</v>
      </c>
      <c r="H31" s="103"/>
      <c r="I31" s="36">
        <f t="shared" si="1"/>
        <v>0</v>
      </c>
      <c r="J31" s="103"/>
      <c r="K31" s="36">
        <f>J31*$E$31</f>
        <v>0</v>
      </c>
      <c r="L31" s="103"/>
      <c r="M31" s="37">
        <f>L31*$E$31</f>
        <v>0</v>
      </c>
      <c r="N31" s="103"/>
      <c r="O31" s="37">
        <f>N31*$E$31</f>
        <v>0</v>
      </c>
      <c r="P31" s="103"/>
      <c r="Q31" s="37">
        <f>P31*$E$31</f>
        <v>0</v>
      </c>
      <c r="R31" s="86" t="s">
        <v>44</v>
      </c>
    </row>
    <row r="32" spans="2:18" s="17" customFormat="1" ht="60" hidden="1" customHeight="1" x14ac:dyDescent="0.2">
      <c r="B32" s="18" t="s">
        <v>25</v>
      </c>
      <c r="C32" s="90"/>
      <c r="D32" s="114" t="s">
        <v>56</v>
      </c>
      <c r="E32" s="50">
        <v>0.5</v>
      </c>
      <c r="F32" s="103"/>
      <c r="G32" s="36">
        <f t="shared" si="0"/>
        <v>0</v>
      </c>
      <c r="H32" s="103"/>
      <c r="I32" s="36">
        <f t="shared" si="1"/>
        <v>0</v>
      </c>
      <c r="J32" s="103"/>
      <c r="K32" s="36">
        <f>J32*$E$32</f>
        <v>0</v>
      </c>
      <c r="L32" s="103"/>
      <c r="M32" s="37">
        <f>L32*$E$32</f>
        <v>0</v>
      </c>
      <c r="N32" s="103"/>
      <c r="O32" s="37">
        <f>N32*$E$32</f>
        <v>0</v>
      </c>
      <c r="P32" s="103"/>
      <c r="Q32" s="37">
        <f>P32*$E$32</f>
        <v>0</v>
      </c>
      <c r="R32" s="87" t="s">
        <v>44</v>
      </c>
    </row>
    <row r="33" spans="2:17" x14ac:dyDescent="0.2">
      <c r="B33" s="11"/>
      <c r="C33" s="10"/>
      <c r="D33" s="51">
        <f>SUM(D19,D24,D27,D30)</f>
        <v>1</v>
      </c>
      <c r="E33" s="24"/>
      <c r="F33" s="38"/>
      <c r="G33" s="39"/>
      <c r="H33" s="38"/>
      <c r="I33" s="39"/>
      <c r="J33" s="38"/>
      <c r="K33" s="39"/>
      <c r="L33" s="38"/>
      <c r="M33" s="41"/>
      <c r="N33" s="38"/>
      <c r="O33" s="41"/>
      <c r="P33" s="38"/>
      <c r="Q33" s="41"/>
    </row>
    <row r="34" spans="2:17" ht="15" x14ac:dyDescent="0.25">
      <c r="B34" s="61"/>
      <c r="C34" s="62" t="s">
        <v>28</v>
      </c>
      <c r="D34" s="63"/>
      <c r="E34" s="64"/>
      <c r="F34" s="133">
        <f>SUM(F19,F24,F27,F30)</f>
        <v>36.050000000000004</v>
      </c>
      <c r="G34" s="140"/>
      <c r="H34" s="133">
        <f>SUM(H30,H27,H24,H19)</f>
        <v>80.1875</v>
      </c>
      <c r="I34" s="140"/>
      <c r="J34" s="133">
        <f>SUM(J19,J24,J27,J30)</f>
        <v>28.375</v>
      </c>
      <c r="K34" s="140"/>
      <c r="L34" s="133">
        <f>SUM(L19,L24,L27,L30)</f>
        <v>58.8125</v>
      </c>
      <c r="M34" s="134"/>
      <c r="N34" s="133">
        <f>SUM(N19,N24,N27,N30)</f>
        <v>71.5625</v>
      </c>
      <c r="O34" s="134"/>
      <c r="P34" s="133">
        <f>SUM(P19,P24,P27,P30)</f>
        <v>69.9375</v>
      </c>
      <c r="Q34" s="134"/>
    </row>
    <row r="35" spans="2:17" ht="15" x14ac:dyDescent="0.25">
      <c r="B35" s="61"/>
      <c r="C35" s="62" t="s">
        <v>29</v>
      </c>
      <c r="D35" s="63"/>
      <c r="E35" s="64"/>
      <c r="F35" s="133">
        <f>F34*D18</f>
        <v>14.420000000000002</v>
      </c>
      <c r="G35" s="140"/>
      <c r="H35" s="133">
        <f>H34*D18</f>
        <v>32.075000000000003</v>
      </c>
      <c r="I35" s="140"/>
      <c r="J35" s="133">
        <f>J34*$D$18</f>
        <v>11.350000000000001</v>
      </c>
      <c r="K35" s="140"/>
      <c r="L35" s="133">
        <f>L34*$D$18</f>
        <v>23.525000000000002</v>
      </c>
      <c r="M35" s="134"/>
      <c r="N35" s="133">
        <f>N34*$D$18</f>
        <v>28.625</v>
      </c>
      <c r="O35" s="134"/>
      <c r="P35" s="133">
        <f>P34*$D$18</f>
        <v>27.975000000000001</v>
      </c>
      <c r="Q35" s="134"/>
    </row>
    <row r="36" spans="2:17" x14ac:dyDescent="0.2">
      <c r="B36" s="11"/>
      <c r="C36" s="10"/>
      <c r="D36" s="19"/>
      <c r="E36" s="20"/>
      <c r="F36" s="19"/>
      <c r="G36" s="20"/>
      <c r="H36" s="19"/>
      <c r="I36" s="20"/>
      <c r="J36" s="19"/>
      <c r="K36" s="20"/>
      <c r="L36" s="19"/>
      <c r="M36" s="21"/>
      <c r="N36" s="19"/>
      <c r="O36" s="21"/>
      <c r="P36" s="19"/>
      <c r="Q36" s="21"/>
    </row>
    <row r="37" spans="2:17" s="85" customFormat="1" ht="15.75" x14ac:dyDescent="0.25">
      <c r="B37" s="53" t="s">
        <v>26</v>
      </c>
      <c r="C37" s="54" t="s">
        <v>27</v>
      </c>
      <c r="D37" s="137">
        <f>D12</f>
        <v>0.6</v>
      </c>
      <c r="E37" s="138"/>
      <c r="F37" s="82"/>
      <c r="G37" s="83"/>
      <c r="H37" s="82"/>
      <c r="I37" s="83"/>
      <c r="J37" s="82"/>
      <c r="K37" s="83"/>
      <c r="L37" s="82"/>
      <c r="M37" s="84"/>
      <c r="N37" s="82"/>
      <c r="O37" s="84"/>
      <c r="P37" s="82"/>
      <c r="Q37" s="84"/>
    </row>
    <row r="38" spans="2:17" ht="44.25" customHeight="1" x14ac:dyDescent="0.2">
      <c r="B38" s="11"/>
      <c r="C38" s="94" t="s">
        <v>35</v>
      </c>
      <c r="D38" s="95"/>
      <c r="E38" s="96"/>
      <c r="F38" s="135">
        <v>115000</v>
      </c>
      <c r="G38" s="135"/>
      <c r="H38" s="135">
        <v>128000</v>
      </c>
      <c r="I38" s="135"/>
      <c r="J38" s="135">
        <v>98000</v>
      </c>
      <c r="K38" s="135"/>
      <c r="L38" s="135">
        <v>107000</v>
      </c>
      <c r="M38" s="135"/>
      <c r="N38" s="135">
        <v>155000</v>
      </c>
      <c r="O38" s="135"/>
      <c r="P38" s="135">
        <v>131000</v>
      </c>
      <c r="Q38" s="135"/>
    </row>
    <row r="39" spans="2:17" x14ac:dyDescent="0.2">
      <c r="B39" s="11"/>
      <c r="C39" s="71" t="s">
        <v>36</v>
      </c>
      <c r="D39" s="72"/>
      <c r="E39" s="73"/>
      <c r="F39" s="116">
        <f>_xlfn.RANK.EQ(F38,$F$38:$Q$38,1)</f>
        <v>3</v>
      </c>
      <c r="G39" s="139"/>
      <c r="H39" s="116">
        <f>_xlfn.RANK.EQ(H38,$F$38:$Q$38,1)</f>
        <v>4</v>
      </c>
      <c r="I39" s="139"/>
      <c r="J39" s="116">
        <f>_xlfn.RANK.EQ(J38,$F$38:$Q$38,1)</f>
        <v>1</v>
      </c>
      <c r="K39" s="139"/>
      <c r="L39" s="116">
        <f>_xlfn.RANK.EQ(L38,$F$38:$Q$38,1)</f>
        <v>2</v>
      </c>
      <c r="M39" s="117"/>
      <c r="N39" s="116">
        <f>_xlfn.RANK.EQ(N38,$F$38:$Q$38,1)</f>
        <v>6</v>
      </c>
      <c r="O39" s="117"/>
      <c r="P39" s="116">
        <f>_xlfn.RANK.EQ(P38,$F$38:$Q$38,1)</f>
        <v>5</v>
      </c>
      <c r="Q39" s="117"/>
    </row>
    <row r="40" spans="2:17" x14ac:dyDescent="0.2">
      <c r="B40" s="11"/>
      <c r="C40" s="71" t="s">
        <v>37</v>
      </c>
      <c r="D40" s="72"/>
      <c r="E40" s="73"/>
      <c r="F40" s="75">
        <f>IF(F39=1,100,(MIN($F$38:$Q$38)/F38)*100)</f>
        <v>85.217391304347828</v>
      </c>
      <c r="G40" s="76">
        <f>F40*$D$37</f>
        <v>51.130434782608695</v>
      </c>
      <c r="H40" s="75">
        <f>IF(H39=1,10,(MIN($F$38:$Q$38)/H38)*100)</f>
        <v>76.5625</v>
      </c>
      <c r="I40" s="76">
        <f>H40*$D$37</f>
        <v>45.9375</v>
      </c>
      <c r="J40" s="75">
        <f>IF(J39=1,100,(MIN($F$38:$Q$38)/J38)*100)</f>
        <v>100</v>
      </c>
      <c r="K40" s="76">
        <f>J40*$D$37</f>
        <v>60</v>
      </c>
      <c r="L40" s="75">
        <f>IF(L39=1,100,(MIN($F$38:$Q$38)/L38)*100)</f>
        <v>91.588785046728972</v>
      </c>
      <c r="M40" s="77">
        <f>L40*$D$37</f>
        <v>54.953271028037385</v>
      </c>
      <c r="N40" s="75">
        <f>IF(N39=1,100,(MIN($F$38:$Q$38)/N38)*100)</f>
        <v>63.225806451612897</v>
      </c>
      <c r="O40" s="77">
        <f>N40*$D$37</f>
        <v>37.935483870967737</v>
      </c>
      <c r="P40" s="75">
        <f>IF(P39=1,100,(MIN($F$38:$Q$38)/P38)*100)</f>
        <v>74.809160305343511</v>
      </c>
      <c r="Q40" s="77">
        <f>P40*$D$37</f>
        <v>44.885496183206108</v>
      </c>
    </row>
    <row r="41" spans="2:17" ht="5.25" customHeight="1" x14ac:dyDescent="0.2">
      <c r="B41" s="66"/>
      <c r="C41" s="67"/>
      <c r="D41" s="68"/>
      <c r="E41" s="68"/>
      <c r="F41" s="69"/>
      <c r="G41" s="69"/>
      <c r="H41" s="69"/>
      <c r="I41" s="69"/>
      <c r="J41" s="69"/>
      <c r="K41" s="69"/>
      <c r="L41" s="69"/>
      <c r="M41" s="70"/>
      <c r="N41" s="69"/>
      <c r="O41" s="70"/>
      <c r="P41" s="69"/>
      <c r="Q41" s="70"/>
    </row>
    <row r="42" spans="2:17" ht="15" x14ac:dyDescent="0.25">
      <c r="B42" s="12"/>
      <c r="C42" s="78" t="s">
        <v>38</v>
      </c>
      <c r="D42" s="79"/>
      <c r="E42" s="80"/>
      <c r="F42" s="118">
        <f>G40</f>
        <v>51.130434782608695</v>
      </c>
      <c r="G42" s="136"/>
      <c r="H42" s="118">
        <f>I40</f>
        <v>45.9375</v>
      </c>
      <c r="I42" s="136"/>
      <c r="J42" s="118">
        <f>K40</f>
        <v>60</v>
      </c>
      <c r="K42" s="136"/>
      <c r="L42" s="118">
        <f>M40</f>
        <v>54.953271028037385</v>
      </c>
      <c r="M42" s="119"/>
      <c r="N42" s="118">
        <f>O40</f>
        <v>37.935483870967737</v>
      </c>
      <c r="O42" s="119"/>
      <c r="P42" s="118">
        <f>Q40</f>
        <v>44.885496183206108</v>
      </c>
      <c r="Q42" s="119"/>
    </row>
    <row r="43" spans="2:17" x14ac:dyDescent="0.2"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</row>
    <row r="44" spans="2:17" ht="5.25" customHeight="1" x14ac:dyDescent="0.2">
      <c r="B44" s="27"/>
      <c r="C44" s="28"/>
      <c r="D44" s="29"/>
      <c r="E44" s="29"/>
      <c r="F44" s="43"/>
      <c r="G44" s="43"/>
      <c r="H44" s="43"/>
      <c r="I44" s="43"/>
      <c r="J44" s="43"/>
      <c r="K44" s="44"/>
      <c r="L44" s="43"/>
      <c r="M44" s="44"/>
      <c r="N44" s="43"/>
      <c r="O44" s="44"/>
      <c r="P44" s="43"/>
      <c r="Q44" s="44"/>
    </row>
    <row r="45" spans="2:17" ht="15.75" x14ac:dyDescent="0.25">
      <c r="B45" s="30"/>
      <c r="C45" s="35" t="s">
        <v>39</v>
      </c>
      <c r="D45" s="31"/>
      <c r="E45" s="31"/>
      <c r="F45" s="45"/>
      <c r="G45" s="45"/>
      <c r="H45" s="45"/>
      <c r="I45" s="45"/>
      <c r="J45" s="45"/>
      <c r="K45" s="46"/>
      <c r="L45" s="45"/>
      <c r="M45" s="46"/>
      <c r="N45" s="45"/>
      <c r="O45" s="46"/>
      <c r="P45" s="45"/>
      <c r="Q45" s="46"/>
    </row>
    <row r="46" spans="2:17" x14ac:dyDescent="0.2">
      <c r="B46" s="30"/>
      <c r="C46" s="9" t="s">
        <v>40</v>
      </c>
      <c r="D46" s="47"/>
      <c r="E46" s="47"/>
      <c r="F46" s="120">
        <f>F35+F42</f>
        <v>65.550434782608704</v>
      </c>
      <c r="G46" s="120"/>
      <c r="H46" s="120">
        <f>H42+H35</f>
        <v>78.012500000000003</v>
      </c>
      <c r="I46" s="120"/>
      <c r="J46" s="120">
        <f>J42+J35</f>
        <v>71.349999999999994</v>
      </c>
      <c r="K46" s="121"/>
      <c r="L46" s="120">
        <f>L42+L35</f>
        <v>78.478271028037383</v>
      </c>
      <c r="M46" s="121"/>
      <c r="N46" s="120">
        <f>N42+N35</f>
        <v>66.560483870967744</v>
      </c>
      <c r="O46" s="121"/>
      <c r="P46" s="120">
        <f>P42+P35</f>
        <v>72.860496183206109</v>
      </c>
      <c r="Q46" s="121"/>
    </row>
    <row r="47" spans="2:17" x14ac:dyDescent="0.2">
      <c r="B47" s="30"/>
      <c r="C47" s="48" t="s">
        <v>36</v>
      </c>
      <c r="D47" s="25"/>
      <c r="E47" s="25"/>
      <c r="F47" s="122">
        <f>_xlfn.RANK.EQ(F46,$F$46:$Q$46,0)</f>
        <v>6</v>
      </c>
      <c r="G47" s="122"/>
      <c r="H47" s="122">
        <f>_xlfn.RANK.EQ(H46,$F$46:$Q$46,0)</f>
        <v>2</v>
      </c>
      <c r="I47" s="122"/>
      <c r="J47" s="122">
        <f>_xlfn.RANK.EQ(J46,$F$46:$Q$46,0)</f>
        <v>4</v>
      </c>
      <c r="K47" s="123"/>
      <c r="L47" s="122">
        <f>_xlfn.RANK.EQ(L46,$F$46:$Q$46,0)</f>
        <v>1</v>
      </c>
      <c r="M47" s="123"/>
      <c r="N47" s="122">
        <f>_xlfn.RANK.EQ(N46,$F$46:$Q$46,0)</f>
        <v>5</v>
      </c>
      <c r="O47" s="123"/>
      <c r="P47" s="122">
        <f>_xlfn.RANK.EQ(P46,$F$46:$Q$46,0)</f>
        <v>3</v>
      </c>
      <c r="Q47" s="123"/>
    </row>
    <row r="48" spans="2:17" ht="5.25" customHeight="1" x14ac:dyDescent="0.2">
      <c r="B48" s="32"/>
      <c r="C48" s="2"/>
      <c r="D48" s="33"/>
      <c r="E48" s="33"/>
      <c r="F48" s="33"/>
      <c r="G48" s="33"/>
      <c r="H48" s="33"/>
      <c r="I48" s="33"/>
      <c r="J48" s="33"/>
      <c r="K48" s="34"/>
      <c r="L48" s="33"/>
      <c r="M48" s="34"/>
      <c r="N48" s="33"/>
      <c r="O48" s="34"/>
      <c r="P48" s="33"/>
      <c r="Q48" s="34"/>
    </row>
  </sheetData>
  <mergeCells count="81">
    <mergeCell ref="L19:M19"/>
    <mergeCell ref="N19:O19"/>
    <mergeCell ref="P14:Q14"/>
    <mergeCell ref="D18:E18"/>
    <mergeCell ref="F18:G18"/>
    <mergeCell ref="H18:I18"/>
    <mergeCell ref="J18:K18"/>
    <mergeCell ref="L18:M18"/>
    <mergeCell ref="N18:O18"/>
    <mergeCell ref="P18:Q18"/>
    <mergeCell ref="D14:E14"/>
    <mergeCell ref="F14:G14"/>
    <mergeCell ref="H14:I14"/>
    <mergeCell ref="J14:K14"/>
    <mergeCell ref="L14:M14"/>
    <mergeCell ref="N14:O14"/>
    <mergeCell ref="P19:Q19"/>
    <mergeCell ref="F27:G27"/>
    <mergeCell ref="H27:I27"/>
    <mergeCell ref="J27:K27"/>
    <mergeCell ref="L27:M27"/>
    <mergeCell ref="N27:O27"/>
    <mergeCell ref="P27:Q27"/>
    <mergeCell ref="F24:G24"/>
    <mergeCell ref="H24:I24"/>
    <mergeCell ref="J24:K24"/>
    <mergeCell ref="L24:M24"/>
    <mergeCell ref="N24:O24"/>
    <mergeCell ref="P24:Q24"/>
    <mergeCell ref="F19:G19"/>
    <mergeCell ref="H19:I19"/>
    <mergeCell ref="J19:K19"/>
    <mergeCell ref="P34:Q34"/>
    <mergeCell ref="F30:G30"/>
    <mergeCell ref="H30:I30"/>
    <mergeCell ref="J30:K30"/>
    <mergeCell ref="L30:M30"/>
    <mergeCell ref="N30:O30"/>
    <mergeCell ref="P30:Q30"/>
    <mergeCell ref="F34:G34"/>
    <mergeCell ref="H34:I34"/>
    <mergeCell ref="J34:K34"/>
    <mergeCell ref="L34:M34"/>
    <mergeCell ref="N34:O34"/>
    <mergeCell ref="D37:E37"/>
    <mergeCell ref="F38:G38"/>
    <mergeCell ref="H38:I38"/>
    <mergeCell ref="J38:K38"/>
    <mergeCell ref="L38:M38"/>
    <mergeCell ref="N38:O38"/>
    <mergeCell ref="P38:Q38"/>
    <mergeCell ref="F35:G35"/>
    <mergeCell ref="H35:I35"/>
    <mergeCell ref="J35:K35"/>
    <mergeCell ref="L35:M35"/>
    <mergeCell ref="N35:O35"/>
    <mergeCell ref="P35:Q35"/>
    <mergeCell ref="P42:Q42"/>
    <mergeCell ref="F39:G39"/>
    <mergeCell ref="H39:I39"/>
    <mergeCell ref="J39:K39"/>
    <mergeCell ref="L39:M39"/>
    <mergeCell ref="N39:O39"/>
    <mergeCell ref="P39:Q39"/>
    <mergeCell ref="F42:G42"/>
    <mergeCell ref="H42:I42"/>
    <mergeCell ref="J42:K42"/>
    <mergeCell ref="L42:M42"/>
    <mergeCell ref="N42:O42"/>
    <mergeCell ref="P47:Q47"/>
    <mergeCell ref="F46:G46"/>
    <mergeCell ref="H46:I46"/>
    <mergeCell ref="J46:K46"/>
    <mergeCell ref="L46:M46"/>
    <mergeCell ref="N46:O46"/>
    <mergeCell ref="P46:Q46"/>
    <mergeCell ref="F47:G47"/>
    <mergeCell ref="H47:I47"/>
    <mergeCell ref="J47:K47"/>
    <mergeCell ref="L47:M47"/>
    <mergeCell ref="N47:O47"/>
  </mergeCells>
  <pageMargins left="0.7" right="0.7" top="0.78740157499999996" bottom="0.78740157499999996" header="0.3" footer="0.3"/>
  <pageSetup paperSize="9" scale="4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1EECB7-DBF2-4C93-A8C3-EE20FF2EA136}">
          <x14:formula1>
            <xm:f>Werte!$A$2:$A$6</xm:f>
          </x14:formula1>
          <xm:sqref>F20:F23 H20:H23 J20:J23 F25:F26 H25:H26 J25:J26 F28:F29 H28:H29 J28:J29 F31:F32 H31:H32 J31:J32 L20:L23 L25:L26 L28:L29 L31:L32 N20:N23 N25:N26 N28:N29 N31:N32 P20:P23 P25:P26 P28:P29 P31:P32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C8" sqref="C8"/>
    </sheetView>
  </sheetViews>
  <sheetFormatPr baseColWidth="10" defaultRowHeight="14.2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>
        <v>10</v>
      </c>
    </row>
    <row r="4" spans="1:1" x14ac:dyDescent="0.2">
      <c r="A4">
        <v>50</v>
      </c>
    </row>
    <row r="5" spans="1:1" x14ac:dyDescent="0.2">
      <c r="A5">
        <v>75</v>
      </c>
    </row>
    <row r="6" spans="1:1" x14ac:dyDescent="0.2">
      <c r="A6"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Blanko</vt:lpstr>
      <vt:lpstr>Beispiel</vt:lpstr>
      <vt:lpstr>Werte</vt:lpstr>
    </vt:vector>
  </TitlesOfParts>
  <Manager>Sebastian Rudnik</Manager>
  <Company>kompaktFM.de</Company>
  <LinksUpToDate>false</LinksUpToDate>
  <SharedDoc>false</SharedDoc>
  <HyperlinkBase>kompaktFM.de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 Wertungsmatrix</dc:title>
  <dc:subject>Eignungs- und Zuschlagskriterien</dc:subject>
  <dc:creator>Sebastian Rudnik</dc:creator>
  <cp:lastModifiedBy>Sebastian Rudnik</cp:lastModifiedBy>
  <cp:lastPrinted>2020-09-07T18:32:21Z</cp:lastPrinted>
  <dcterms:created xsi:type="dcterms:W3CDTF">2016-11-15T10:02:20Z</dcterms:created>
  <dcterms:modified xsi:type="dcterms:W3CDTF">2020-09-11T07:24:51Z</dcterms:modified>
  <cp:category>FM-Services</cp:category>
</cp:coreProperties>
</file>